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enis\Documents\IZVJEŠĆE 30.06.2025\"/>
    </mc:Choice>
  </mc:AlternateContent>
  <xr:revisionPtr revIDLastSave="0" documentId="13_ncr:1_{0A4DF404-FB3C-4B61-A2D6-A105D62E4B49}" xr6:coauthVersionLast="47" xr6:coauthVersionMax="47" xr10:uidLastSave="{00000000-0000-0000-0000-000000000000}"/>
  <bookViews>
    <workbookView xWindow="-120" yWindow="-120" windowWidth="21840" windowHeight="13140" tabRatio="591" activeTab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List2" sheetId="14" r:id="rId4"/>
    <sheet name="List1" sheetId="13" r:id="rId5"/>
    <sheet name="Rashodi prema funkcijskoj k " sheetId="11" r:id="rId6"/>
    <sheet name="Račun financiranja " sheetId="9" r:id="rId7"/>
    <sheet name="Račun fin prema izvorima f" sheetId="10" r:id="rId8"/>
    <sheet name="Izvještaj po organizacijskoj " sheetId="12" r:id="rId9"/>
    <sheet name="Izvještaj po programskoj" sheetId="7" r:id="rId10"/>
    <sheet name="Sheet1" sheetId="15" r:id="rId11"/>
    <sheet name="Sheet2" sheetId="16" r:id="rId12"/>
  </sheets>
  <definedNames>
    <definedName name="_xlnm.Print_Area" localSheetId="8">'Izvještaj po organizacijskoj '!$B$3:$I$9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3" l="1"/>
  <c r="J103" i="3"/>
  <c r="I100" i="3"/>
  <c r="I99" i="3" s="1"/>
  <c r="H99" i="3"/>
  <c r="J95" i="3"/>
  <c r="J96" i="3"/>
  <c r="I96" i="3"/>
  <c r="I95" i="3" s="1"/>
  <c r="H95" i="3"/>
  <c r="J92" i="3"/>
  <c r="I92" i="3"/>
  <c r="I91" i="3" s="1"/>
  <c r="H91" i="3"/>
  <c r="J58" i="3"/>
  <c r="I58" i="3"/>
  <c r="H58" i="3"/>
  <c r="J48" i="3"/>
  <c r="I48" i="3"/>
  <c r="H48" i="3"/>
  <c r="J12" i="3"/>
  <c r="I12" i="3"/>
  <c r="H12" i="3"/>
  <c r="J31" i="3"/>
  <c r="I31" i="3"/>
  <c r="H31" i="3"/>
  <c r="I24" i="3"/>
  <c r="H24" i="3"/>
  <c r="I21" i="3"/>
  <c r="H21" i="3"/>
  <c r="H284" i="7"/>
  <c r="H283" i="7"/>
  <c r="H275" i="7"/>
  <c r="H195" i="7"/>
  <c r="H43" i="7"/>
  <c r="I47" i="3" l="1"/>
  <c r="H47" i="3"/>
  <c r="L16" i="1"/>
  <c r="L18" i="1"/>
  <c r="L19" i="1"/>
  <c r="L21" i="1"/>
  <c r="L22" i="1"/>
  <c r="K22" i="1"/>
  <c r="K16" i="1"/>
  <c r="K18" i="1"/>
  <c r="K19" i="1"/>
  <c r="K21" i="1"/>
  <c r="H396" i="7"/>
  <c r="H395" i="7"/>
  <c r="H394" i="7"/>
  <c r="H393" i="7"/>
  <c r="G392" i="7"/>
  <c r="F392" i="7"/>
  <c r="H391" i="7"/>
  <c r="G390" i="7"/>
  <c r="F390" i="7"/>
  <c r="F389" i="7"/>
  <c r="H388" i="7"/>
  <c r="G387" i="7"/>
  <c r="F387" i="7"/>
  <c r="H386" i="7"/>
  <c r="H385" i="7"/>
  <c r="H384" i="7"/>
  <c r="H383" i="7"/>
  <c r="G382" i="7"/>
  <c r="G381" i="7" s="1"/>
  <c r="G380" i="7" s="1"/>
  <c r="F382" i="7"/>
  <c r="H379" i="7"/>
  <c r="H378" i="7"/>
  <c r="H377" i="7"/>
  <c r="H376" i="7"/>
  <c r="G375" i="7"/>
  <c r="F375" i="7"/>
  <c r="H374" i="7"/>
  <c r="H373" i="7"/>
  <c r="H372" i="7"/>
  <c r="H371" i="7"/>
  <c r="H370" i="7"/>
  <c r="H367" i="7"/>
  <c r="H366" i="7"/>
  <c r="G365" i="7"/>
  <c r="F365" i="7"/>
  <c r="F362" i="7" s="1"/>
  <c r="F361" i="7" s="1"/>
  <c r="F360" i="7" s="1"/>
  <c r="H364" i="7"/>
  <c r="H363" i="7"/>
  <c r="G362" i="7"/>
  <c r="H359" i="7"/>
  <c r="G358" i="7"/>
  <c r="F358" i="7"/>
  <c r="H358" i="7" s="1"/>
  <c r="H357" i="7"/>
  <c r="G356" i="7"/>
  <c r="F356" i="7"/>
  <c r="H355" i="7"/>
  <c r="H354" i="7"/>
  <c r="H353" i="7"/>
  <c r="G352" i="7"/>
  <c r="F352" i="7"/>
  <c r="F351" i="7" s="1"/>
  <c r="F350" i="7" s="1"/>
  <c r="F349" i="7" s="1"/>
  <c r="H346" i="7"/>
  <c r="H345" i="7"/>
  <c r="H344" i="7"/>
  <c r="H343" i="7"/>
  <c r="H342" i="7"/>
  <c r="H341" i="7"/>
  <c r="H340" i="7"/>
  <c r="H339" i="7"/>
  <c r="G338" i="7"/>
  <c r="G337" i="7" s="1"/>
  <c r="G336" i="7" s="1"/>
  <c r="F338" i="7"/>
  <c r="F337" i="7" s="1"/>
  <c r="H333" i="7"/>
  <c r="H332" i="7"/>
  <c r="H331" i="7"/>
  <c r="H330" i="7"/>
  <c r="H328" i="7"/>
  <c r="G328" i="7"/>
  <c r="H329" i="7" s="1"/>
  <c r="F328" i="7"/>
  <c r="H327" i="7"/>
  <c r="H326" i="7"/>
  <c r="G325" i="7"/>
  <c r="F325" i="7"/>
  <c r="F324" i="7" s="1"/>
  <c r="F323" i="7" s="1"/>
  <c r="H322" i="7"/>
  <c r="H321" i="7"/>
  <c r="H320" i="7"/>
  <c r="H319" i="7"/>
  <c r="H318" i="7"/>
  <c r="H317" i="7"/>
  <c r="H316" i="7"/>
  <c r="H315" i="7"/>
  <c r="H314" i="7"/>
  <c r="H313" i="7"/>
  <c r="G313" i="7"/>
  <c r="F313" i="7"/>
  <c r="H312" i="7"/>
  <c r="H311" i="7"/>
  <c r="H310" i="7"/>
  <c r="H309" i="7"/>
  <c r="H308" i="7"/>
  <c r="H307" i="7"/>
  <c r="H306" i="7"/>
  <c r="G305" i="7"/>
  <c r="F305" i="7"/>
  <c r="F304" i="7" s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G288" i="7"/>
  <c r="F288" i="7"/>
  <c r="H287" i="7"/>
  <c r="H286" i="7"/>
  <c r="H282" i="7"/>
  <c r="H281" i="7"/>
  <c r="H280" i="7"/>
  <c r="H279" i="7"/>
  <c r="H278" i="7"/>
  <c r="H277" i="7"/>
  <c r="H276" i="7"/>
  <c r="H274" i="7"/>
  <c r="H273" i="7"/>
  <c r="H270" i="7"/>
  <c r="H269" i="7"/>
  <c r="H268" i="7"/>
  <c r="H267" i="7"/>
  <c r="H266" i="7"/>
  <c r="H265" i="7"/>
  <c r="H264" i="7"/>
  <c r="H263" i="7"/>
  <c r="H262" i="7"/>
  <c r="H261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G201" i="7"/>
  <c r="F201" i="7"/>
  <c r="H200" i="7"/>
  <c r="H199" i="7"/>
  <c r="H198" i="7"/>
  <c r="H197" i="7"/>
  <c r="H196" i="7"/>
  <c r="H194" i="7"/>
  <c r="H193" i="7"/>
  <c r="H192" i="7"/>
  <c r="H191" i="7"/>
  <c r="H190" i="7"/>
  <c r="H189" i="7"/>
  <c r="H188" i="7"/>
  <c r="H187" i="7"/>
  <c r="H186" i="7"/>
  <c r="H185" i="7"/>
  <c r="F184" i="7"/>
  <c r="H184" i="7" s="1"/>
  <c r="H183" i="7"/>
  <c r="H182" i="7"/>
  <c r="G181" i="7"/>
  <c r="H181" i="7" s="1"/>
  <c r="H180" i="7"/>
  <c r="H179" i="7"/>
  <c r="G178" i="7"/>
  <c r="F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G135" i="7"/>
  <c r="H135" i="7" s="1"/>
  <c r="H134" i="7"/>
  <c r="H133" i="7"/>
  <c r="H132" i="7"/>
  <c r="H131" i="7"/>
  <c r="H130" i="7"/>
  <c r="H129" i="7"/>
  <c r="F128" i="7"/>
  <c r="H128" i="7" s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G85" i="7"/>
  <c r="F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F50" i="7"/>
  <c r="H50" i="7" s="1"/>
  <c r="H49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G28" i="7"/>
  <c r="F28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F10" i="7"/>
  <c r="H10" i="7" s="1"/>
  <c r="H9" i="7"/>
  <c r="G8" i="7"/>
  <c r="G7" i="7" s="1"/>
  <c r="I9" i="12"/>
  <c r="I8" i="12"/>
  <c r="H10" i="11"/>
  <c r="H9" i="11"/>
  <c r="H8" i="11"/>
  <c r="H7" i="11"/>
  <c r="H45" i="8"/>
  <c r="G45" i="8"/>
  <c r="H44" i="8"/>
  <c r="G44" i="8"/>
  <c r="F43" i="8"/>
  <c r="H43" i="8" s="1"/>
  <c r="E43" i="8"/>
  <c r="D43" i="8"/>
  <c r="C43" i="8"/>
  <c r="H42" i="8"/>
  <c r="H41" i="8"/>
  <c r="G41" i="8"/>
  <c r="F40" i="8"/>
  <c r="H40" i="8" s="1"/>
  <c r="E40" i="8"/>
  <c r="D40" i="8"/>
  <c r="C40" i="8"/>
  <c r="C26" i="8" s="1"/>
  <c r="H39" i="8"/>
  <c r="G39" i="8"/>
  <c r="H38" i="8"/>
  <c r="G38" i="8"/>
  <c r="H37" i="8"/>
  <c r="G37" i="8"/>
  <c r="G36" i="8"/>
  <c r="F36" i="8"/>
  <c r="H36" i="8" s="1"/>
  <c r="E36" i="8"/>
  <c r="C36" i="8"/>
  <c r="H35" i="8"/>
  <c r="G35" i="8"/>
  <c r="H34" i="8"/>
  <c r="G34" i="8"/>
  <c r="H33" i="8"/>
  <c r="G33" i="8"/>
  <c r="F32" i="8"/>
  <c r="H32" i="8" s="1"/>
  <c r="E32" i="8"/>
  <c r="D32" i="8"/>
  <c r="C32" i="8"/>
  <c r="H31" i="8"/>
  <c r="G31" i="8"/>
  <c r="H30" i="8"/>
  <c r="G30" i="8"/>
  <c r="H29" i="8"/>
  <c r="F29" i="8"/>
  <c r="E29" i="8"/>
  <c r="D29" i="8"/>
  <c r="C29" i="8"/>
  <c r="G29" i="8" s="1"/>
  <c r="H28" i="8"/>
  <c r="G28" i="8"/>
  <c r="H27" i="8"/>
  <c r="F27" i="8"/>
  <c r="E27" i="8"/>
  <c r="D27" i="8"/>
  <c r="D26" i="8" s="1"/>
  <c r="C27" i="8"/>
  <c r="G27" i="8" s="1"/>
  <c r="E26" i="8"/>
  <c r="H25" i="8"/>
  <c r="G25" i="8"/>
  <c r="H23" i="8"/>
  <c r="E23" i="8"/>
  <c r="D23" i="8"/>
  <c r="C23" i="8"/>
  <c r="G23" i="8" s="1"/>
  <c r="H22" i="8"/>
  <c r="G22" i="8"/>
  <c r="F21" i="8"/>
  <c r="H21" i="8" s="1"/>
  <c r="E21" i="8"/>
  <c r="D21" i="8"/>
  <c r="C21" i="8"/>
  <c r="G21" i="8" s="1"/>
  <c r="H19" i="8"/>
  <c r="G19" i="8"/>
  <c r="H18" i="8"/>
  <c r="G18" i="8"/>
  <c r="H17" i="8"/>
  <c r="G17" i="8"/>
  <c r="F16" i="8"/>
  <c r="H16" i="8" s="1"/>
  <c r="E16" i="8"/>
  <c r="D16" i="8"/>
  <c r="C16" i="8"/>
  <c r="C7" i="8" s="1"/>
  <c r="H15" i="8"/>
  <c r="H14" i="8"/>
  <c r="G14" i="8"/>
  <c r="H13" i="8"/>
  <c r="G13" i="8"/>
  <c r="F12" i="8"/>
  <c r="H12" i="8" s="1"/>
  <c r="E12" i="8"/>
  <c r="D12" i="8"/>
  <c r="C12" i="8"/>
  <c r="H11" i="8"/>
  <c r="G11" i="8"/>
  <c r="H10" i="8"/>
  <c r="G10" i="8"/>
  <c r="H9" i="8"/>
  <c r="G9" i="8"/>
  <c r="H8" i="8"/>
  <c r="G8" i="8"/>
  <c r="E7" i="8"/>
  <c r="D7" i="8"/>
  <c r="L111" i="3"/>
  <c r="K111" i="3"/>
  <c r="J110" i="3"/>
  <c r="I110" i="3"/>
  <c r="I103" i="3" s="1"/>
  <c r="I102" i="3" s="1"/>
  <c r="I46" i="3" s="1"/>
  <c r="H110" i="3"/>
  <c r="H103" i="3" s="1"/>
  <c r="G110" i="3"/>
  <c r="L109" i="3"/>
  <c r="K109" i="3"/>
  <c r="L108" i="3"/>
  <c r="K108" i="3"/>
  <c r="L107" i="3"/>
  <c r="K107" i="3"/>
  <c r="L106" i="3"/>
  <c r="K106" i="3"/>
  <c r="L105" i="3"/>
  <c r="K105" i="3"/>
  <c r="J104" i="3"/>
  <c r="H104" i="3"/>
  <c r="G104" i="3"/>
  <c r="H102" i="3"/>
  <c r="L101" i="3"/>
  <c r="K101" i="3"/>
  <c r="J100" i="3"/>
  <c r="H100" i="3"/>
  <c r="G100" i="3"/>
  <c r="G99" i="3" s="1"/>
  <c r="L98" i="3"/>
  <c r="K98" i="3"/>
  <c r="L97" i="3"/>
  <c r="K97" i="3"/>
  <c r="L96" i="3"/>
  <c r="H96" i="3"/>
  <c r="G96" i="3"/>
  <c r="G95" i="3" s="1"/>
  <c r="L95" i="3"/>
  <c r="L94" i="3"/>
  <c r="K94" i="3"/>
  <c r="L93" i="3"/>
  <c r="K93" i="3"/>
  <c r="J91" i="3"/>
  <c r="J47" i="3" s="1"/>
  <c r="H92" i="3"/>
  <c r="G92" i="3"/>
  <c r="G91" i="3" s="1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J83" i="3"/>
  <c r="I83" i="3"/>
  <c r="H83" i="3"/>
  <c r="G83" i="3"/>
  <c r="L82" i="3"/>
  <c r="K82" i="3"/>
  <c r="J81" i="3"/>
  <c r="K81" i="3" s="1"/>
  <c r="I81" i="3"/>
  <c r="H81" i="3"/>
  <c r="G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J71" i="3"/>
  <c r="I71" i="3"/>
  <c r="H71" i="3"/>
  <c r="G71" i="3"/>
  <c r="L70" i="3"/>
  <c r="K70" i="3"/>
  <c r="L69" i="3"/>
  <c r="K69" i="3"/>
  <c r="L68" i="3"/>
  <c r="K68" i="3"/>
  <c r="L67" i="3"/>
  <c r="K67" i="3"/>
  <c r="L66" i="3"/>
  <c r="K66" i="3"/>
  <c r="L65" i="3"/>
  <c r="K65" i="3"/>
  <c r="J64" i="3"/>
  <c r="I64" i="3"/>
  <c r="H64" i="3"/>
  <c r="G64" i="3"/>
  <c r="L63" i="3"/>
  <c r="K63" i="3"/>
  <c r="L62" i="3"/>
  <c r="K62" i="3"/>
  <c r="L61" i="3"/>
  <c r="K61" i="3"/>
  <c r="L60" i="3"/>
  <c r="K60" i="3"/>
  <c r="J59" i="3"/>
  <c r="I59" i="3"/>
  <c r="H59" i="3"/>
  <c r="G59" i="3"/>
  <c r="L57" i="3"/>
  <c r="K57" i="3"/>
  <c r="L56" i="3"/>
  <c r="K56" i="3"/>
  <c r="J55" i="3"/>
  <c r="I55" i="3"/>
  <c r="H55" i="3"/>
  <c r="G55" i="3"/>
  <c r="L54" i="3"/>
  <c r="K54" i="3"/>
  <c r="J53" i="3"/>
  <c r="I53" i="3"/>
  <c r="H53" i="3"/>
  <c r="G53" i="3"/>
  <c r="K53" i="3" s="1"/>
  <c r="L52" i="3"/>
  <c r="K52" i="3"/>
  <c r="L51" i="3"/>
  <c r="K51" i="3"/>
  <c r="L50" i="3"/>
  <c r="K50" i="3"/>
  <c r="J49" i="3"/>
  <c r="I49" i="3"/>
  <c r="H49" i="3"/>
  <c r="G49" i="3"/>
  <c r="H46" i="3"/>
  <c r="L41" i="3"/>
  <c r="K41" i="3"/>
  <c r="J40" i="3"/>
  <c r="I40" i="3"/>
  <c r="I39" i="3" s="1"/>
  <c r="H40" i="3"/>
  <c r="H39" i="3" s="1"/>
  <c r="G40" i="3"/>
  <c r="G39" i="3"/>
  <c r="G38" i="3" s="1"/>
  <c r="L37" i="3"/>
  <c r="K37" i="3"/>
  <c r="J36" i="3"/>
  <c r="L36" i="3" s="1"/>
  <c r="I36" i="3"/>
  <c r="H36" i="3"/>
  <c r="H35" i="3" s="1"/>
  <c r="G36" i="3"/>
  <c r="J35" i="3"/>
  <c r="L35" i="3" s="1"/>
  <c r="I35" i="3"/>
  <c r="L34" i="3"/>
  <c r="K34" i="3"/>
  <c r="L33" i="3"/>
  <c r="K33" i="3"/>
  <c r="J32" i="3"/>
  <c r="L31" i="3" s="1"/>
  <c r="I32" i="3"/>
  <c r="H32" i="3"/>
  <c r="G32" i="3"/>
  <c r="L30" i="3"/>
  <c r="K30" i="3"/>
  <c r="L29" i="3"/>
  <c r="K29" i="3"/>
  <c r="J28" i="3"/>
  <c r="I28" i="3"/>
  <c r="H28" i="3"/>
  <c r="G28" i="3"/>
  <c r="L27" i="3"/>
  <c r="K27" i="3"/>
  <c r="J25" i="3"/>
  <c r="I25" i="3"/>
  <c r="H25" i="3"/>
  <c r="G25" i="3"/>
  <c r="L23" i="3"/>
  <c r="K23" i="3"/>
  <c r="J22" i="3"/>
  <c r="L22" i="3" s="1"/>
  <c r="I22" i="3"/>
  <c r="H22" i="3"/>
  <c r="G22" i="3"/>
  <c r="G21" i="3"/>
  <c r="L20" i="3"/>
  <c r="K20" i="3"/>
  <c r="J19" i="3"/>
  <c r="I19" i="3"/>
  <c r="I18" i="3" s="1"/>
  <c r="I11" i="3" s="1"/>
  <c r="I10" i="3" s="1"/>
  <c r="H19" i="3"/>
  <c r="G19" i="3"/>
  <c r="G18" i="3" s="1"/>
  <c r="L17" i="3"/>
  <c r="K17" i="3"/>
  <c r="L16" i="3"/>
  <c r="K16" i="3"/>
  <c r="J15" i="3"/>
  <c r="I15" i="3"/>
  <c r="H15" i="3"/>
  <c r="G15" i="3"/>
  <c r="L14" i="3"/>
  <c r="K14" i="3"/>
  <c r="J13" i="3"/>
  <c r="I13" i="3"/>
  <c r="H13" i="3"/>
  <c r="G13" i="3"/>
  <c r="H11" i="3"/>
  <c r="H10" i="3" s="1"/>
  <c r="J17" i="1"/>
  <c r="I17" i="1"/>
  <c r="H17" i="1"/>
  <c r="G17" i="1"/>
  <c r="L15" i="1"/>
  <c r="K15" i="1"/>
  <c r="J14" i="1"/>
  <c r="I14" i="1"/>
  <c r="H14" i="1"/>
  <c r="G14" i="1"/>
  <c r="L110" i="3" l="1"/>
  <c r="G103" i="3"/>
  <c r="G102" i="3" s="1"/>
  <c r="K104" i="3"/>
  <c r="K83" i="3"/>
  <c r="L71" i="3"/>
  <c r="L64" i="3"/>
  <c r="K59" i="3"/>
  <c r="K49" i="3"/>
  <c r="K55" i="3"/>
  <c r="L40" i="3"/>
  <c r="K32" i="3"/>
  <c r="L32" i="3"/>
  <c r="G24" i="3"/>
  <c r="K15" i="3"/>
  <c r="L19" i="3"/>
  <c r="L28" i="3"/>
  <c r="G48" i="3"/>
  <c r="L49" i="3"/>
  <c r="L55" i="3"/>
  <c r="L59" i="3"/>
  <c r="L83" i="3"/>
  <c r="K103" i="3"/>
  <c r="L104" i="3"/>
  <c r="L58" i="3"/>
  <c r="K100" i="3"/>
  <c r="G31" i="3"/>
  <c r="K31" i="3" s="1"/>
  <c r="L25" i="3"/>
  <c r="K36" i="3"/>
  <c r="L53" i="3"/>
  <c r="K64" i="3"/>
  <c r="L81" i="3"/>
  <c r="J99" i="3"/>
  <c r="L99" i="3" s="1"/>
  <c r="L100" i="3"/>
  <c r="K110" i="3"/>
  <c r="L12" i="3"/>
  <c r="L15" i="3"/>
  <c r="G12" i="3"/>
  <c r="L13" i="3"/>
  <c r="K13" i="3"/>
  <c r="K14" i="1"/>
  <c r="H285" i="7"/>
  <c r="H305" i="7"/>
  <c r="F348" i="7"/>
  <c r="F347" i="7" s="1"/>
  <c r="H375" i="7"/>
  <c r="H387" i="7"/>
  <c r="H288" i="7"/>
  <c r="H352" i="7"/>
  <c r="H356" i="7"/>
  <c r="H392" i="7"/>
  <c r="H338" i="7"/>
  <c r="H390" i="7"/>
  <c r="H325" i="7"/>
  <c r="H365" i="7"/>
  <c r="H382" i="7"/>
  <c r="F27" i="7"/>
  <c r="H201" i="7"/>
  <c r="K91" i="3"/>
  <c r="L91" i="3"/>
  <c r="F336" i="7"/>
  <c r="F335" i="7" s="1"/>
  <c r="F334" i="7" s="1"/>
  <c r="F226" i="7" s="1"/>
  <c r="H337" i="7"/>
  <c r="H362" i="7"/>
  <c r="K19" i="3"/>
  <c r="K22" i="3"/>
  <c r="K25" i="3"/>
  <c r="K28" i="3"/>
  <c r="G35" i="3"/>
  <c r="K35" i="3"/>
  <c r="K40" i="3"/>
  <c r="K92" i="3"/>
  <c r="K95" i="3"/>
  <c r="G12" i="8"/>
  <c r="G32" i="8"/>
  <c r="G43" i="8"/>
  <c r="F8" i="7"/>
  <c r="H8" i="7" s="1"/>
  <c r="H260" i="7"/>
  <c r="G335" i="7"/>
  <c r="G351" i="7"/>
  <c r="G361" i="7"/>
  <c r="G369" i="7"/>
  <c r="G389" i="7"/>
  <c r="H389" i="7" s="1"/>
  <c r="J18" i="3"/>
  <c r="J21" i="3"/>
  <c r="J24" i="3"/>
  <c r="J39" i="3"/>
  <c r="G58" i="3"/>
  <c r="K71" i="3"/>
  <c r="L92" i="3"/>
  <c r="K96" i="3"/>
  <c r="K99" i="3"/>
  <c r="F7" i="8"/>
  <c r="F26" i="8"/>
  <c r="G304" i="7"/>
  <c r="H304" i="7" s="1"/>
  <c r="G324" i="7"/>
  <c r="F381" i="7"/>
  <c r="G16" i="8"/>
  <c r="G40" i="8"/>
  <c r="H178" i="7"/>
  <c r="H136" i="7"/>
  <c r="H85" i="7"/>
  <c r="H28" i="7"/>
  <c r="G27" i="7"/>
  <c r="I20" i="1"/>
  <c r="L17" i="1"/>
  <c r="K17" i="1"/>
  <c r="J20" i="1"/>
  <c r="H20" i="1"/>
  <c r="G20" i="1"/>
  <c r="L14" i="1"/>
  <c r="K58" i="3" l="1"/>
  <c r="G47" i="3"/>
  <c r="G46" i="3" s="1"/>
  <c r="L103" i="3"/>
  <c r="K12" i="3"/>
  <c r="G11" i="3"/>
  <c r="G10" i="3" s="1"/>
  <c r="L20" i="1"/>
  <c r="H336" i="7"/>
  <c r="H324" i="7"/>
  <c r="G323" i="7"/>
  <c r="H323" i="7" s="1"/>
  <c r="K24" i="3"/>
  <c r="L24" i="3"/>
  <c r="G368" i="7"/>
  <c r="H272" i="7"/>
  <c r="H271" i="7"/>
  <c r="K21" i="3"/>
  <c r="L21" i="3"/>
  <c r="H361" i="7"/>
  <c r="G360" i="7"/>
  <c r="H360" i="7" s="1"/>
  <c r="F7" i="7"/>
  <c r="H7" i="7" s="1"/>
  <c r="K18" i="3"/>
  <c r="J11" i="3"/>
  <c r="L18" i="3"/>
  <c r="H351" i="7"/>
  <c r="G350" i="7"/>
  <c r="H230" i="7"/>
  <c r="L48" i="3"/>
  <c r="K48" i="3"/>
  <c r="K20" i="1"/>
  <c r="F380" i="7"/>
  <c r="H381" i="7"/>
  <c r="G7" i="8"/>
  <c r="H7" i="8"/>
  <c r="K39" i="3"/>
  <c r="L39" i="3"/>
  <c r="J38" i="3"/>
  <c r="H335" i="7"/>
  <c r="G334" i="7"/>
  <c r="H334" i="7" s="1"/>
  <c r="H27" i="7"/>
  <c r="L102" i="3" l="1"/>
  <c r="K102" i="3"/>
  <c r="F369" i="7"/>
  <c r="H380" i="7"/>
  <c r="H229" i="7"/>
  <c r="L38" i="3"/>
  <c r="K38" i="3"/>
  <c r="L47" i="3"/>
  <c r="J46" i="3"/>
  <c r="K47" i="3"/>
  <c r="L11" i="3"/>
  <c r="J10" i="3"/>
  <c r="K11" i="3"/>
  <c r="H350" i="7"/>
  <c r="G349" i="7"/>
  <c r="L46" i="3" l="1"/>
  <c r="K46" i="3"/>
  <c r="L10" i="3"/>
  <c r="K10" i="3"/>
  <c r="H228" i="7"/>
  <c r="G348" i="7"/>
  <c r="H349" i="7"/>
  <c r="F368" i="7"/>
  <c r="H369" i="7"/>
  <c r="H348" i="7" l="1"/>
  <c r="G347" i="7"/>
  <c r="H347" i="7" s="1"/>
  <c r="F26" i="7"/>
  <c r="H368" i="7"/>
  <c r="H227" i="7"/>
  <c r="G226" i="7"/>
  <c r="H226" i="7" s="1"/>
  <c r="G26" i="7" l="1"/>
  <c r="H26" i="7" s="1"/>
</calcChain>
</file>

<file path=xl/sharedStrings.xml><?xml version="1.0" encoding="utf-8"?>
<sst xmlns="http://schemas.openxmlformats.org/spreadsheetml/2006/main" count="747" uniqueCount="290">
  <si>
    <t>OŠ "Dr. Andrija Mohorovičić" Matulji</t>
  </si>
  <si>
    <t xml:space="preserve">IZVJEŠTAJ O IZVRŠENJU PRORAČUNA JEDINICE LOKALNE I PODRUČNE (REGIONALNE) SAMOUPRAVE ZA PRVO POLUGODIŠTE 2023. </t>
  </si>
  <si>
    <t>I. OPĆI DIO</t>
  </si>
  <si>
    <t>SAŽETAK  RAČUNA PRIHODA I RASHODA I  RAČUNA FINANCIRANJA</t>
  </si>
  <si>
    <t>A.  RAČUNA PRIHODA I RASHODA</t>
  </si>
  <si>
    <t>BROJČANA OZNAKA I NAZIV</t>
  </si>
  <si>
    <t>IZVORNI PLAN ILI REBALANS 2024.*</t>
  </si>
  <si>
    <t>TEKUĆI PLAN 2024.*</t>
  </si>
  <si>
    <t xml:space="preserve">OSTVARENJE/IZVRŠENJE 
1.-06.2024. </t>
  </si>
  <si>
    <t>INDEKS</t>
  </si>
  <si>
    <t>INDEKS**</t>
  </si>
  <si>
    <t>6=5/2*100</t>
  </si>
  <si>
    <t>7=5/4*100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</si>
  <si>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</si>
  <si>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</si>
  <si>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</si>
  <si>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</si>
  <si>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</si>
  <si>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</si>
  <si>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 TEKUĆE  GODINE</t>
  </si>
  <si>
    <t>RAZLIKA - VIŠAK MANJAK PRENESENI PRETHODNE GODINE</t>
  </si>
  <si>
    <t>RAZLIKA - VIŠAK MANJAK</t>
  </si>
  <si>
    <t>Napomena:  Iznosi u stupcu "OSTVARENJE/IZVRŠENJE 1.-31.2022." preračunavaju se iz kuna u eure prema fiksnom tečaju konverzije (1 EUR=7,53450 kuna) i po pravilima za preračunavanje i zaokruživanje.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</si>
  <si>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</si>
  <si>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2023.", "INDEKS"("OSTVARENJE/IZVRŠENJE 1.-31.2023."/"TEKUĆI PLAN 2023.") iskazuje se kao "OSTVARENJE/IZVRŠENJE 1.-31.2023."/"IZVORNI PLAN 2023." ODNOSNO "REBALANS 2023." </t>
  </si>
  <si>
    <t>Osnovna škola "Dr. Andrija Mohorovičić" Matulji</t>
  </si>
  <si>
    <t xml:space="preserve">RAČUN PRIHODA I RASHODA </t>
  </si>
  <si>
    <t xml:space="preserve">IZVJEŠTAJ O PRIHODIMA I RASHODIMA PREMA EKONOMSKOJ KLASIFIKACIJI </t>
  </si>
  <si>
    <t>UKUPNO PRIHODI</t>
  </si>
  <si>
    <t>Prihodi poslovanja</t>
  </si>
  <si>
    <t>Pomoći iz inozemstva i od subjekata unutar općeg proračuna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</si>
  <si>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</si>
  <si>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</si>
  <si>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</si>
  <si>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</si>
  <si>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</si>
  <si>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</si>
  <si>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</si>
  <si>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</si>
  <si>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prorpisima i naknada</t>
  </si>
  <si>
    <t>Prihodi po posebnim propisima</t>
  </si>
  <si>
    <t>Ostali nespomenuti prihodi</t>
  </si>
  <si>
    <t xml:space="preserve"> Prihodi od prodaje proizvoda i robe te pruženih usluga i prihodi od donacija</t>
  </si>
  <si>
    <t>Doancije od pravnih i fizičkih osoba izvan općeg proračuna i povrat donacija po protestiranim jamstvima</t>
  </si>
  <si>
    <t>Donacije od pravnih i fizičkih osoba izvan općeg proračuna</t>
  </si>
  <si>
    <t>Tekuće donacije</t>
  </si>
  <si>
    <t>Kapitalne donacije</t>
  </si>
  <si>
    <t>Prihodi iz nadležnog proračuna i od HZZO-a temeljem ugovornih obveza</t>
  </si>
  <si>
    <t>Prihodi iz nadležnog proračuna za financiranje
 redovne djelatnosti proračunskih korisnika</t>
  </si>
  <si>
    <t>Prihodi iz nadležnog proračuna za financiranje
 rashoda poslovanja</t>
  </si>
  <si>
    <t>Prihodi iz nadležnog proračuna za financiranje
 rashoda za nabavu nefinanc. Imovine</t>
  </si>
  <si>
    <t>Kazne, upravne mjere i ostali prihodi</t>
  </si>
  <si>
    <t>Ostali prihodi</t>
  </si>
  <si>
    <t>Prihodi od prodaje financijske imovine</t>
  </si>
  <si>
    <t>Stambeni objekti</t>
  </si>
  <si>
    <t xml:space="preserve">OSTVARENJE/IZVRŠENJE 
1.-12.2022. </t>
  </si>
  <si>
    <t>IZVORNI PLAN ILI REBALANS 2023.*</t>
  </si>
  <si>
    <t>TEKUĆI PLAN 2023.*</t>
  </si>
  <si>
    <t xml:space="preserve">OSTVARENJE/IZVRŠENJE 
1.-12.2023. </t>
  </si>
  <si>
    <t>UKUPNO RASHODI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</si>
  <si>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</si>
  <si>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</si>
  <si>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</si>
  <si>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</si>
  <si>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</si>
  <si>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</si>
  <si>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</si>
  <si>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</si>
  <si>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</si>
  <si>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 osiguranje u slučaju nezaposl.</t>
  </si>
  <si>
    <t>Materijalni rashodi</t>
  </si>
  <si>
    <t>Naknade troškova zaposlenima</t>
  </si>
  <si>
    <t>Službena putovanja</t>
  </si>
  <si>
    <t>3212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</si>
  <si>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</si>
  <si>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</si>
  <si>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</si>
  <si>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</si>
  <si>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</si>
  <si>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</si>
  <si>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</si>
  <si>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</si>
  <si>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</si>
  <si>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3224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</si>
  <si>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</si>
  <si>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</si>
  <si>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</si>
  <si>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</si>
  <si>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</si>
  <si>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</si>
  <si>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</si>
  <si>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</si>
  <si>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Usluge promidžbe i informiranja</t>
  </si>
  <si>
    <t>3234</t>
  </si>
  <si>
    <t>Komunalne usluge</t>
  </si>
  <si>
    <t>Zakupnine i najamnine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</si>
  <si>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</si>
  <si>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</si>
  <si>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</si>
  <si>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</si>
  <si>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</si>
  <si>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</si>
  <si>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 xml:space="preserve">Naknade troškova osobama izvan radnog odnosa </t>
  </si>
  <si>
    <t>Ostali nespomenuti rashodi poslovanja</t>
  </si>
  <si>
    <t>Naknade za rad predstavničkih i izvršnih tijela,povjerenstava i slično</t>
  </si>
  <si>
    <t>Premije osiguranja</t>
  </si>
  <si>
    <t>3293</t>
  </si>
  <si>
    <t>Reprezentacija</t>
  </si>
  <si>
    <t>Članarine i norme</t>
  </si>
  <si>
    <t>Pristojbe i naknade</t>
  </si>
  <si>
    <t>Troškovi sudskih postupaka</t>
  </si>
  <si>
    <t>3299</t>
  </si>
  <si>
    <t>Financijski rashodi</t>
  </si>
  <si>
    <t>Ostali financijski rashodi</t>
  </si>
  <si>
    <t>3431</t>
  </si>
  <si>
    <t>Bankarske usluge i usluge platnog prometa</t>
  </si>
  <si>
    <t>Zatezne kamate</t>
  </si>
  <si>
    <t>Naknade građanima i kućanstvima</t>
  </si>
  <si>
    <t>Ostale naknade građanima i kućanstvim aiz proračuna</t>
  </si>
  <si>
    <t>Naknade građanima i kućastvima u novcu</t>
  </si>
  <si>
    <t>Naknade građanima i kućanstvima u naravi</t>
  </si>
  <si>
    <t xml:space="preserve">Tekuće donacije </t>
  </si>
  <si>
    <t>Tekuće donacije u novcu</t>
  </si>
  <si>
    <t>Rashodi za nabavu nefinancijske imovine</t>
  </si>
  <si>
    <t>Rashodi za nabavu proizvedene dugotrajne imovine</t>
  </si>
  <si>
    <t>Postrojenja i oprema</t>
  </si>
  <si>
    <t>4221</t>
  </si>
  <si>
    <t>Uredska oprema i namještaj</t>
  </si>
  <si>
    <t>Komunikacijska oprema</t>
  </si>
  <si>
    <t>Oprema za održavanje i zaštitu</t>
  </si>
  <si>
    <t>Sportska i glazbena oprema</t>
  </si>
  <si>
    <t>Oprema za ostale namjene</t>
  </si>
  <si>
    <t>Knjige,umjetnička djela i ostale izložb.vrijednosti</t>
  </si>
  <si>
    <t>Knjige</t>
  </si>
  <si>
    <t>Osmovna škola "Dr. Andrija Mohorovičić" Matulji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</si>
  <si>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</si>
  <si>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</si>
  <si>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</si>
  <si>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</si>
  <si>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3 Vlastiti prihodi</t>
  </si>
  <si>
    <t>32 Vlastiti prihodi-proračunski korisnici</t>
  </si>
  <si>
    <t>4 Prihodi za posebna namjene</t>
  </si>
  <si>
    <t xml:space="preserve">  43 Prihodi za posebne namjene</t>
  </si>
  <si>
    <t>44 Prihodi za decentralizirane funkcije</t>
  </si>
  <si>
    <t>48 Prenesena sredstva- namjenski prihodi</t>
  </si>
  <si>
    <t>5 Pomoći</t>
  </si>
  <si>
    <t xml:space="preserve">  51 Pomoći </t>
  </si>
  <si>
    <t>52 Pomoći - proračunski korisnici</t>
  </si>
  <si>
    <t>58 Prenesena sredstva - MZO -za pomoćnike u nastavi</t>
  </si>
  <si>
    <t>58 Prenesena sredstva - pomoći</t>
  </si>
  <si>
    <t>6 Donacije</t>
  </si>
  <si>
    <t xml:space="preserve"> 62 Donacije-proračunski korisnici</t>
  </si>
  <si>
    <t>7 Prihodi od naknade štete s naslova osiguranja</t>
  </si>
  <si>
    <t xml:space="preserve"> 73 Prihodi od nakande štete s naslova osiguranja</t>
  </si>
  <si>
    <t xml:space="preserve">  38 Prenesena sredstva-prorač.korisnici</t>
  </si>
  <si>
    <t xml:space="preserve">  48 Prenesena sred.-namjenski prihodi-proračunski korisnici</t>
  </si>
  <si>
    <t xml:space="preserve">  58 Prenesena sredstva-pomoći-proačunski krisnici</t>
  </si>
  <si>
    <t>68 Prenesena sredstva - donacije</t>
  </si>
  <si>
    <t>78 Prenesena sredstva - prihodi od prodaje ili  nefinacijske imovine i naknada s naslova osiguranja</t>
  </si>
  <si>
    <t>IZVJEŠTAJ O RASHODIMA PREMA FUNKCIJSKOJ KLASIFIKACIJI</t>
  </si>
  <si>
    <t>UKUPNI RASHODI</t>
  </si>
  <si>
    <t>09 Obrazovanje</t>
  </si>
  <si>
    <t>0912 Osnovno obrazovanje</t>
  </si>
  <si>
    <t>096 Dodatne usluge u obrazovanju</t>
  </si>
  <si>
    <t xml:space="preserve"> RAČUN FINANCIRANJA</t>
  </si>
  <si>
    <t xml:space="preserve">IZVJEŠTAJ RAČUNA FINANCIRANJA PREMA EKONOMSKOJ KLASIFIKACIJI </t>
  </si>
  <si>
    <t xml:space="preserve">OSTVARENJE/IZVRŠENJE 
1.-6.2023. </t>
  </si>
  <si>
    <t xml:space="preserve">OSTVARENJE/IZVRŠENJE 
1.-6.2024.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</si>
  <si>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</si>
  <si>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</si>
  <si>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</si>
  <si>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</si>
  <si>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</si>
  <si>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</si>
  <si>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</si>
  <si>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</si>
  <si>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</si>
  <si>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</si>
  <si>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 xml:space="preserve">OSTVARENJE/ IZVRŠENJE 
1.-6.2022. </t>
  </si>
  <si>
    <t>UKUPNO PRIMICI</t>
  </si>
  <si>
    <t>12 Sredstva učešća za pomoći</t>
  </si>
  <si>
    <t>2 Doprinosi</t>
  </si>
  <si>
    <t>21 Doprinosi za mirovinsko osiguranje</t>
  </si>
  <si>
    <t>31 Vlastiti prihodi</t>
  </si>
  <si>
    <t>…</t>
  </si>
  <si>
    <t xml:space="preserve">UKUPNO IZDACI </t>
  </si>
  <si>
    <t>II. POSEBNI DIO</t>
  </si>
  <si>
    <t>IZVJEŠTAJ PO ORGANIZACIJSKOJ KLASIFIKACIJI</t>
  </si>
  <si>
    <t>5=4/3*100</t>
  </si>
  <si>
    <t>RAZDJEL 5</t>
  </si>
  <si>
    <t>UPRAVNI ODJEL ZA ODGOJ I OBRAZOVANJE</t>
  </si>
  <si>
    <t>GLAVA 5-3</t>
  </si>
  <si>
    <t>ŽUPANIJSKE USTANOVE OSNOVNOG ŠKOLSTVA</t>
  </si>
  <si>
    <t>IZVJEŠTAJ PO PROGRAMSKOJ KLASIFIKACIJI</t>
  </si>
  <si>
    <t>Izvor financiranja 111</t>
  </si>
  <si>
    <t>Porezi i ostali prihodi</t>
  </si>
  <si>
    <t>Izvor financiranja 116</t>
  </si>
  <si>
    <t>Predfinanciranje EU projekata</t>
  </si>
  <si>
    <t>Izvor financiranja 321</t>
  </si>
  <si>
    <t>Vlastiti prihodi-proračunski korisnici</t>
  </si>
  <si>
    <t>Izvor financiranja 383</t>
  </si>
  <si>
    <t>Prenesena sredstva-vlastiti prihodi proračunskih korisnika</t>
  </si>
  <si>
    <t>Izvor financiranja 431</t>
  </si>
  <si>
    <t>Prihodi za posebne namjene-proračunski korisnici</t>
  </si>
  <si>
    <t>Izvor financiranja 483</t>
  </si>
  <si>
    <t>Prenesena sredstva-namjenski prihodi-proračunski korisnici</t>
  </si>
  <si>
    <t>Izvor financiranja 441</t>
  </si>
  <si>
    <t>Prihodi za decentralizirane funkcije-OŠ</t>
  </si>
  <si>
    <t>Izvor financiranja 484</t>
  </si>
  <si>
    <t>Prenesena sredstva za decentralizirane funkcije</t>
  </si>
  <si>
    <t>Izvor financiranja 512</t>
  </si>
  <si>
    <t>Pomoći iz državnog proračuna</t>
  </si>
  <si>
    <t>Izvor financiranja 515</t>
  </si>
  <si>
    <t>Pomoći za provođenje EU projekata</t>
  </si>
  <si>
    <t>Izvor financiranja 521</t>
  </si>
  <si>
    <t>Pomoći-proračunski korisnici</t>
  </si>
  <si>
    <t>Izvor financiranja 581</t>
  </si>
  <si>
    <t>Prenesena sredstva-pomoći iz državnog proračuna</t>
  </si>
  <si>
    <t>Izvor financiranja 582</t>
  </si>
  <si>
    <t>Prenesena sredstva-pomoći-proračunski korisnici</t>
  </si>
  <si>
    <t>Izvor financiranja 621</t>
  </si>
  <si>
    <t>Donacije-proračunski korisnici</t>
  </si>
  <si>
    <t>Izvor financiranja 681</t>
  </si>
  <si>
    <t>Prenesena sredstva - Donacije-proračunski korisnici</t>
  </si>
  <si>
    <t>Izvor financiranja 721</t>
  </si>
  <si>
    <t>Izvor financiranja 782</t>
  </si>
  <si>
    <t>Prenesena sredstva - prihodi od prodaje ili zamjene nefinancijske imovine i naknada štete s naslova osiguranja</t>
  </si>
  <si>
    <t>PROGRAM 5301</t>
  </si>
  <si>
    <t>OSNOVNOŠKOLSKO OBRAZOVANJE</t>
  </si>
  <si>
    <t>Aktivnost A530101</t>
  </si>
  <si>
    <t>OSIGURANJE UVJETA RADA</t>
  </si>
  <si>
    <t>Materijal i dijelovi za tekuće i investicijsko
 održavanje</t>
  </si>
  <si>
    <t>Rashodi za nabavku nefinancijske imovine</t>
  </si>
  <si>
    <t>Knjige, umjetnička djela i ostale
 izložbene vrijednosti</t>
  </si>
  <si>
    <t>Naknade troškova osobama izvan 
radnog odnosa</t>
  </si>
  <si>
    <t>Financisjki rashodi</t>
  </si>
  <si>
    <t>Prenesena sredstva - prihodi za decentralizire funkcije</t>
  </si>
  <si>
    <t>Doprinosi za obvezno osiguranje u slučaju nezaposlenosti</t>
  </si>
  <si>
    <t>Naknade za prijevoz, za rad na terenu i 
odvojeni život</t>
  </si>
  <si>
    <t>Naknade građanima i kućanstvima na temelju osiguranja i druge naknade</t>
  </si>
  <si>
    <t>Ostale naknade građanima i kućanstvima iz proračuna</t>
  </si>
  <si>
    <t>Ostale nespomenute usluge</t>
  </si>
  <si>
    <t>Izvor financiranja 731</t>
  </si>
  <si>
    <t>Prihodi od prodaje ili zamjene nefin. Imovine i naknada štete s naslova osiguranja</t>
  </si>
  <si>
    <t>Rashodi za nabavku proizvedene dugotrajne imovine</t>
  </si>
  <si>
    <t>Aktivnost A530106</t>
  </si>
  <si>
    <t>Nabava udžbenika za učenike OŠ</t>
  </si>
  <si>
    <t>Prenesena sredstva - namjenski prihodi - proračunski korisnici</t>
  </si>
  <si>
    <t>Izvor financiranja  521</t>
  </si>
  <si>
    <t>Pomoći - proračunski korisnici</t>
  </si>
  <si>
    <t>Aktivnost A530107</t>
  </si>
  <si>
    <t>PREHRANA ZA UČENIKE U 
OSNOVNIM ŠKOLAMA</t>
  </si>
  <si>
    <t>PROGRAM 5302</t>
  </si>
  <si>
    <t>UNAPREĐENJE KVALITETE ODGOJNO OBRAZOVNOG SUSTAVA</t>
  </si>
  <si>
    <t>Aktivnost A530202</t>
  </si>
  <si>
    <t>Produženi boravak učenika-putnika</t>
  </si>
  <si>
    <t>Doprinos za ovezno osiguranje u slučaju nezaposlenosti</t>
  </si>
  <si>
    <t>Doprinosi za obavezno zdrastveno osiguranje</t>
  </si>
  <si>
    <t>Aktivnost A530209</t>
  </si>
  <si>
    <t>Sufinanciranje rada pomoćnika u nastavi</t>
  </si>
  <si>
    <t>Prenesena sredstva-pomoći</t>
  </si>
  <si>
    <t>Aktivnost A530222</t>
  </si>
  <si>
    <t>Programi školskog kurikuluma</t>
  </si>
  <si>
    <t>Aktivnost A530239</t>
  </si>
  <si>
    <t>Županijska škola plivanja</t>
  </si>
  <si>
    <t>Aktivnost A530240</t>
  </si>
  <si>
    <t>Osiguranje besplatnih zaliha menstrualnih higijenskih potrepština</t>
  </si>
  <si>
    <t xml:space="preserve">Ostali rashodi </t>
  </si>
  <si>
    <t>PROGRAM 5306</t>
  </si>
  <si>
    <t>OBILJEŽAVANJE POSTIGNUĆA UČENIKA I NASTAVNIKA</t>
  </si>
  <si>
    <t>Aktivnost A530604</t>
  </si>
  <si>
    <t>NATJECANJA I SMOTRE</t>
  </si>
  <si>
    <t>Porezni i ostali prihodi</t>
  </si>
  <si>
    <t>Naknade za rad predstavničkih i izvršnih  tijela, povjerenstava i slično</t>
  </si>
  <si>
    <t>PROGRAM 5308</t>
  </si>
  <si>
    <t>KAPITALNA ULAGANJA U ODGOJNO OBRAZOVNU INFRASTRUKTURU</t>
  </si>
  <si>
    <t>Kapitalni projekt K 530801</t>
  </si>
  <si>
    <t>OPREMANJE USTANOVA ŠKOLSTVA</t>
  </si>
  <si>
    <t>Prenesena sredstva- pomoći - proračunski korisnici</t>
  </si>
  <si>
    <t>Izvor financiranja 683</t>
  </si>
  <si>
    <t>Prenesena sredstva-donacije -proračunski korisnici</t>
  </si>
  <si>
    <t>IZVORNI PLAN ILI REBALANS 2025.*</t>
  </si>
  <si>
    <t>TEKUĆI PLAN 2025.*</t>
  </si>
  <si>
    <t xml:space="preserve">OSTVARENJE/IZVRŠENJE 
1.-06.2025. </t>
  </si>
  <si>
    <t xml:space="preserve">OSTVARENJE/IZVRŠENJE 
1.-12.2025. </t>
  </si>
  <si>
    <t xml:space="preserve"> IZVRŠENJE 
1.-12.2024. </t>
  </si>
  <si>
    <t>IZVRŠENJE 
1.-06.2025.</t>
  </si>
  <si>
    <t xml:space="preserve"> IZVRŠENJE 
1.-12.2025. </t>
  </si>
  <si>
    <t>IZVORNI PLAN ILI REBALANS 202.*</t>
  </si>
  <si>
    <t xml:space="preserve"> IZVRŠENJE 
1.01.-30.06.2025.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</si>
</sst>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8"/>
      <color indexed="8"/>
      <name val="Arial"/>
      <charset val="238"/>
    </font>
    <font>
      <b/>
      <sz val="10"/>
      <color rgb="FF000000"/>
      <name val="Arial"/>
      <charset val="238"/>
    </font>
    <font>
      <sz val="10"/>
      <name val="Arial"/>
      <charset val="238"/>
    </font>
    <font>
      <b/>
      <i/>
      <sz val="10"/>
      <color indexed="8"/>
      <name val="Arial"/>
      <charset val="238"/>
    </font>
    <font>
      <sz val="10"/>
      <color rgb="FF000000"/>
      <name val="Arial"/>
      <charset val="238"/>
    </font>
    <font>
      <b/>
      <sz val="10"/>
      <name val="Arial"/>
      <charset val="238"/>
    </font>
    <font>
      <b/>
      <sz val="12"/>
      <color indexed="8"/>
      <name val="Arial"/>
      <charset val="238"/>
    </font>
    <font>
      <i/>
      <sz val="10"/>
      <name val="Arial"/>
      <charset val="238"/>
    </font>
    <font>
      <b/>
      <sz val="11"/>
      <color indexed="8"/>
      <name val="Arial"/>
      <charset val="238"/>
    </font>
    <font>
      <b/>
      <sz val="11"/>
      <color theme="1"/>
      <name val="Arial"/>
      <charset val="238"/>
    </font>
    <font>
      <b/>
      <i/>
      <sz val="11"/>
      <name val="Times New Roman"/>
      <charset val="134"/>
    </font>
    <font>
      <b/>
      <sz val="10"/>
      <color theme="1"/>
      <name val="Arial"/>
      <charset val="238"/>
    </font>
    <font>
      <b/>
      <sz val="11"/>
      <color theme="1"/>
      <name val="Calibri"/>
      <charset val="238"/>
      <scheme val="minor"/>
    </font>
    <font>
      <sz val="10"/>
      <color theme="1"/>
      <name val="Arial"/>
      <charset val="238"/>
    </font>
    <font>
      <b/>
      <i/>
      <sz val="11"/>
      <name val="Times New Roman"/>
      <charset val="238"/>
    </font>
    <font>
      <i/>
      <sz val="11"/>
      <name val="Times New Roman"/>
      <charset val="238"/>
    </font>
    <font>
      <i/>
      <sz val="11"/>
      <name val="Arial"/>
      <charset val="238"/>
    </font>
    <font>
      <sz val="11"/>
      <name val="Times New Roman"/>
      <charset val="238"/>
    </font>
    <font>
      <b/>
      <sz val="9"/>
      <color indexed="8"/>
      <name val="Arial"/>
      <charset val="238"/>
    </font>
    <font>
      <sz val="12"/>
      <color theme="1"/>
      <name val="Calibri"/>
      <charset val="238"/>
      <scheme val="minor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sz val="12"/>
      <color indexed="8"/>
      <name val="Arial"/>
      <charset val="238"/>
    </font>
    <font>
      <b/>
      <sz val="10"/>
      <color theme="1"/>
      <name val="Calibri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/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4" fillId="3" borderId="5" xfId="0" applyNumberFormat="1" applyFont="1" applyFill="1" applyBorder="1" applyAlignment="1" applyProtection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4" fontId="4" fillId="3" borderId="0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4" fontId="12" fillId="3" borderId="4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3" fontId="4" fillId="3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vertical="center" wrapText="1"/>
    </xf>
    <xf numFmtId="0" fontId="5" fillId="0" borderId="5" xfId="0" applyFont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left" vertical="center" wrapText="1"/>
    </xf>
    <xf numFmtId="3" fontId="4" fillId="3" borderId="4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 applyProtection="1">
      <alignment horizontal="right" wrapText="1"/>
    </xf>
    <xf numFmtId="0" fontId="0" fillId="0" borderId="4" xfId="0" applyBorder="1"/>
    <xf numFmtId="0" fontId="14" fillId="3" borderId="4" xfId="0" applyFont="1" applyFill="1" applyBorder="1" applyAlignment="1">
      <alignment horizontal="left" vertical="center" indent="1"/>
    </xf>
    <xf numFmtId="0" fontId="14" fillId="3" borderId="4" xfId="0" applyNumberFormat="1" applyFont="1" applyFill="1" applyBorder="1" applyAlignment="1" applyProtection="1">
      <alignment horizontal="left" vertical="center" wrapText="1" inden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/>
    </xf>
    <xf numFmtId="0" fontId="12" fillId="3" borderId="4" xfId="0" applyNumberFormat="1" applyFont="1" applyFill="1" applyBorder="1" applyAlignment="1" applyProtection="1">
      <alignment horizontal="left" vertical="center"/>
    </xf>
    <xf numFmtId="0" fontId="12" fillId="3" borderId="4" xfId="0" applyNumberFormat="1" applyFont="1" applyFill="1" applyBorder="1" applyAlignment="1" applyProtection="1">
      <alignment vertical="center" wrapText="1"/>
    </xf>
    <xf numFmtId="0" fontId="9" fillId="3" borderId="4" xfId="0" applyNumberFormat="1" applyFont="1" applyFill="1" applyBorder="1" applyAlignment="1" applyProtection="1">
      <alignment vertical="center" wrapText="1"/>
    </xf>
    <xf numFmtId="2" fontId="7" fillId="2" borderId="4" xfId="0" applyNumberFormat="1" applyFont="1" applyFill="1" applyBorder="1" applyAlignment="1" applyProtection="1">
      <alignment horizontal="right" vertical="center" wrapText="1"/>
    </xf>
    <xf numFmtId="4" fontId="15" fillId="3" borderId="4" xfId="0" applyNumberFormat="1" applyFont="1" applyFill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4" fontId="17" fillId="0" borderId="4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0" fontId="19" fillId="0" borderId="0" xfId="0" applyFont="1"/>
    <xf numFmtId="4" fontId="4" fillId="0" borderId="0" xfId="0" applyNumberFormat="1" applyFont="1" applyFill="1" applyBorder="1" applyAlignment="1" applyProtection="1">
      <alignment horizontal="right" vertical="center" wrapText="1"/>
    </xf>
    <xf numFmtId="3" fontId="17" fillId="0" borderId="4" xfId="0" applyNumberFormat="1" applyFont="1" applyBorder="1" applyAlignment="1">
      <alignment horizontal="right" vertical="center"/>
    </xf>
    <xf numFmtId="4" fontId="6" fillId="3" borderId="4" xfId="0" applyNumberFormat="1" applyFont="1" applyFill="1" applyBorder="1" applyAlignment="1" applyProtection="1">
      <alignment horizontal="right" wrapText="1"/>
    </xf>
    <xf numFmtId="4" fontId="4" fillId="3" borderId="4" xfId="0" applyNumberFormat="1" applyFont="1" applyFill="1" applyBorder="1" applyAlignment="1" applyProtection="1">
      <alignment horizontal="right" wrapText="1"/>
    </xf>
    <xf numFmtId="4" fontId="20" fillId="0" borderId="4" xfId="0" applyNumberFormat="1" applyFont="1" applyBorder="1" applyAlignment="1">
      <alignment horizontal="right"/>
    </xf>
    <xf numFmtId="0" fontId="9" fillId="3" borderId="4" xfId="0" applyNumberFormat="1" applyFont="1" applyFill="1" applyBorder="1" applyAlignment="1" applyProtection="1">
      <alignment horizontal="left" vertical="center" wrapText="1" indent="1"/>
    </xf>
    <xf numFmtId="0" fontId="0" fillId="0" borderId="4" xfId="0" applyBorder="1" applyAlignment="1">
      <alignment horizontal="right"/>
    </xf>
    <xf numFmtId="3" fontId="21" fillId="0" borderId="4" xfId="0" applyNumberFormat="1" applyFont="1" applyBorder="1" applyAlignment="1">
      <alignment horizontal="right" vertical="center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4" fontId="4" fillId="4" borderId="4" xfId="0" applyNumberFormat="1" applyFont="1" applyFill="1" applyBorder="1" applyAlignment="1">
      <alignment horizontal="right"/>
    </xf>
    <xf numFmtId="0" fontId="12" fillId="5" borderId="4" xfId="0" applyNumberFormat="1" applyFont="1" applyFill="1" applyBorder="1" applyAlignment="1" applyProtection="1">
      <alignment horizontal="left" vertical="center" wrapText="1"/>
    </xf>
    <xf numFmtId="4" fontId="4" fillId="5" borderId="4" xfId="0" applyNumberFormat="1" applyFont="1" applyFill="1" applyBorder="1" applyAlignment="1">
      <alignment horizontal="right"/>
    </xf>
    <xf numFmtId="0" fontId="9" fillId="6" borderId="4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9" fillId="6" borderId="4" xfId="0" applyNumberFormat="1" applyFont="1" applyFill="1" applyBorder="1" applyAlignment="1" applyProtection="1">
      <alignment horizontal="left" vertical="center" wrapText="1"/>
    </xf>
    <xf numFmtId="4" fontId="4" fillId="6" borderId="4" xfId="0" applyNumberFormat="1" applyFont="1" applyFill="1" applyBorder="1" applyAlignment="1">
      <alignment horizontal="right"/>
    </xf>
    <xf numFmtId="0" fontId="14" fillId="7" borderId="4" xfId="0" applyFont="1" applyFill="1" applyBorder="1" applyAlignment="1">
      <alignment horizontal="left" vertical="center"/>
    </xf>
    <xf numFmtId="0" fontId="9" fillId="7" borderId="4" xfId="0" applyNumberFormat="1" applyFont="1" applyFill="1" applyBorder="1" applyAlignment="1" applyProtection="1">
      <alignment horizontal="left" vertical="center" wrapText="1"/>
    </xf>
    <xf numFmtId="4" fontId="4" fillId="7" borderId="4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4" fontId="9" fillId="3" borderId="4" xfId="0" applyNumberFormat="1" applyFont="1" applyFill="1" applyBorder="1" applyAlignment="1">
      <alignment horizontal="left" vertical="center"/>
    </xf>
    <xf numFmtId="4" fontId="9" fillId="7" borderId="4" xfId="0" applyNumberFormat="1" applyFont="1" applyFill="1" applyBorder="1" applyAlignment="1" applyProtection="1">
      <alignment horizontal="right" vertical="center" wrapText="1"/>
    </xf>
    <xf numFmtId="0" fontId="12" fillId="6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 wrapText="1"/>
    </xf>
    <xf numFmtId="4" fontId="4" fillId="8" borderId="4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2" fillId="6" borderId="4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4" fillId="0" borderId="4" xfId="0" applyNumberFormat="1" applyFont="1" applyBorder="1" applyAlignment="1">
      <alignment horizontal="left" vertical="center"/>
    </xf>
    <xf numFmtId="3" fontId="14" fillId="0" borderId="4" xfId="0" applyNumberFormat="1" applyFont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/>
    </xf>
    <xf numFmtId="3" fontId="22" fillId="7" borderId="8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4" fontId="17" fillId="4" borderId="4" xfId="0" applyNumberFormat="1" applyFont="1" applyFill="1" applyBorder="1" applyAlignment="1">
      <alignment horizontal="right" vertical="center"/>
    </xf>
    <xf numFmtId="3" fontId="17" fillId="3" borderId="4" xfId="0" applyNumberFormat="1" applyFont="1" applyFill="1" applyBorder="1" applyAlignment="1">
      <alignment horizontal="right" vertical="center"/>
    </xf>
    <xf numFmtId="4" fontId="0" fillId="0" borderId="4" xfId="0" applyNumberFormat="1" applyBorder="1" applyAlignment="1">
      <alignment horizontal="right"/>
    </xf>
    <xf numFmtId="0" fontId="22" fillId="7" borderId="9" xfId="0" applyNumberFormat="1" applyFont="1" applyFill="1" applyBorder="1" applyAlignment="1">
      <alignment horizontal="left" vertical="center"/>
    </xf>
    <xf numFmtId="3" fontId="23" fillId="7" borderId="8" xfId="0" applyNumberFormat="1" applyFont="1" applyFill="1" applyBorder="1" applyAlignment="1">
      <alignment horizontal="left" vertical="center" wrapText="1"/>
    </xf>
    <xf numFmtId="0" fontId="14" fillId="0" borderId="10" xfId="0" applyNumberFormat="1" applyFont="1" applyBorder="1" applyAlignment="1">
      <alignment horizontal="left" vertical="center"/>
    </xf>
    <xf numFmtId="3" fontId="14" fillId="7" borderId="11" xfId="0" applyNumberFormat="1" applyFont="1" applyFill="1" applyBorder="1" applyAlignment="1">
      <alignment horizontal="left" vertical="center" wrapText="1"/>
    </xf>
    <xf numFmtId="3" fontId="24" fillId="7" borderId="8" xfId="0" applyNumberFormat="1" applyFont="1" applyFill="1" applyBorder="1" applyAlignment="1">
      <alignment horizontal="left" vertical="center" wrapText="1"/>
    </xf>
    <xf numFmtId="0" fontId="14" fillId="6" borderId="4" xfId="0" applyNumberFormat="1" applyFont="1" applyFill="1" applyBorder="1" applyAlignment="1">
      <alignment horizontal="left" vertical="center"/>
    </xf>
    <xf numFmtId="3" fontId="9" fillId="6" borderId="4" xfId="0" applyNumberFormat="1" applyFont="1" applyFill="1" applyBorder="1" applyAlignment="1">
      <alignment horizontal="left" vertical="center" wrapText="1"/>
    </xf>
    <xf numFmtId="0" fontId="14" fillId="7" borderId="4" xfId="0" applyNumberFormat="1" applyFont="1" applyFill="1" applyBorder="1" applyAlignment="1">
      <alignment horizontal="left" vertical="center"/>
    </xf>
    <xf numFmtId="3" fontId="9" fillId="7" borderId="4" xfId="0" applyNumberFormat="1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/>
    </xf>
    <xf numFmtId="0" fontId="12" fillId="5" borderId="4" xfId="0" applyNumberFormat="1" applyFont="1" applyFill="1" applyBorder="1" applyAlignment="1" applyProtection="1">
      <alignment horizontal="left" vertical="center"/>
    </xf>
    <xf numFmtId="0" fontId="12" fillId="5" borderId="4" xfId="0" applyNumberFormat="1" applyFont="1" applyFill="1" applyBorder="1" applyAlignment="1" applyProtection="1">
      <alignment vertical="center" wrapText="1"/>
    </xf>
    <xf numFmtId="3" fontId="9" fillId="6" borderId="6" xfId="0" applyNumberFormat="1" applyFont="1" applyFill="1" applyBorder="1" applyAlignment="1">
      <alignment horizontal="left" vertical="center" wrapText="1"/>
    </xf>
    <xf numFmtId="3" fontId="14" fillId="7" borderId="4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horizontal="right" wrapText="1"/>
    </xf>
    <xf numFmtId="4" fontId="19" fillId="0" borderId="5" xfId="0" applyNumberFormat="1" applyFont="1" applyBorder="1" applyAlignment="1">
      <alignment horizontal="right" vertical="center"/>
    </xf>
    <xf numFmtId="4" fontId="6" fillId="3" borderId="4" xfId="0" applyNumberFormat="1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right" vertical="center" wrapText="1"/>
    </xf>
    <xf numFmtId="4" fontId="7" fillId="3" borderId="4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>
      <alignment horizontal="right" vertical="center" wrapText="1"/>
    </xf>
    <xf numFmtId="0" fontId="28" fillId="0" borderId="0" xfId="0" applyNumberFormat="1" applyFont="1" applyFill="1" applyBorder="1" applyAlignment="1" applyProtection="1">
      <alignment horizontal="left" wrapText="1"/>
    </xf>
    <xf numFmtId="0" fontId="29" fillId="0" borderId="0" xfId="0" applyNumberFormat="1" applyFont="1" applyFill="1" applyBorder="1" applyAlignment="1" applyProtection="1">
      <alignment wrapText="1"/>
    </xf>
    <xf numFmtId="4" fontId="13" fillId="0" borderId="0" xfId="0" applyNumberFormat="1" applyFont="1" applyBorder="1" applyAlignment="1">
      <alignment horizontal="right"/>
    </xf>
    <xf numFmtId="4" fontId="28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4" fontId="12" fillId="0" borderId="0" xfId="0" applyNumberFormat="1" applyFont="1" applyFill="1" applyBorder="1" applyAlignment="1" applyProtection="1">
      <alignment horizontal="right" vertical="top" wrapText="1"/>
    </xf>
    <xf numFmtId="0" fontId="26" fillId="0" borderId="0" xfId="0" applyFont="1" applyAlignment="1">
      <alignment horizontal="right" wrapText="1"/>
    </xf>
    <xf numFmtId="0" fontId="31" fillId="0" borderId="5" xfId="0" applyFont="1" applyBorder="1" applyAlignment="1">
      <alignment horizontal="right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right" vertical="center" wrapText="1"/>
    </xf>
    <xf numFmtId="3" fontId="17" fillId="2" borderId="4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 wrapText="1"/>
    </xf>
    <xf numFmtId="4" fontId="6" fillId="0" borderId="4" xfId="0" quotePrefix="1" applyNumberFormat="1" applyFont="1" applyFill="1" applyBorder="1" applyAlignment="1" applyProtection="1">
      <alignment horizontal="center" vertical="center" wrapText="1"/>
    </xf>
    <xf numFmtId="0" fontId="9" fillId="3" borderId="4" xfId="0" quotePrefix="1" applyFont="1" applyFill="1" applyBorder="1" applyAlignment="1">
      <alignment horizontal="left" vertical="center"/>
    </xf>
    <xf numFmtId="0" fontId="9" fillId="7" borderId="4" xfId="0" quotePrefix="1" applyFont="1" applyFill="1" applyBorder="1" applyAlignment="1">
      <alignment horizontal="left" vertical="center"/>
    </xf>
    <xf numFmtId="0" fontId="9" fillId="3" borderId="4" xfId="0" quotePrefix="1" applyFont="1" applyFill="1" applyBorder="1" applyAlignment="1">
      <alignment horizontal="left" vertical="center" wrapText="1"/>
    </xf>
    <xf numFmtId="0" fontId="14" fillId="3" borderId="4" xfId="0" quotePrefix="1" applyFont="1" applyFill="1" applyBorder="1" applyAlignment="1">
      <alignment horizontal="left" vertical="center" wrapText="1" indent="1"/>
    </xf>
    <xf numFmtId="0" fontId="14" fillId="3" borderId="4" xfId="0" quotePrefix="1" applyFont="1" applyFill="1" applyBorder="1" applyAlignment="1">
      <alignment horizontal="left" vertical="center" wrapText="1"/>
    </xf>
    <xf numFmtId="0" fontId="14" fillId="3" borderId="4" xfId="0" quotePrefix="1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32" fillId="2" borderId="4" xfId="0" applyNumberFormat="1" applyFont="1" applyFill="1" applyBorder="1" applyAlignment="1" applyProtection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34" fillId="0" borderId="3" xfId="0" applyFont="1" applyBorder="1" applyAlignment="1">
      <alignment horizontal="left" vertical="center" wrapText="1"/>
    </xf>
    <xf numFmtId="0" fontId="35" fillId="3" borderId="4" xfId="0" applyFont="1" applyFill="1" applyBorder="1" applyAlignment="1">
      <alignment horizontal="left" vertical="center"/>
    </xf>
    <xf numFmtId="0" fontId="36" fillId="3" borderId="4" xfId="0" applyNumberFormat="1" applyFont="1" applyFill="1" applyBorder="1" applyAlignment="1" applyProtection="1">
      <alignment horizontal="left" vertical="center" wrapText="1"/>
    </xf>
    <xf numFmtId="4" fontId="36" fillId="3" borderId="4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left" vertical="top" wrapText="1"/>
    </xf>
    <xf numFmtId="0" fontId="12" fillId="2" borderId="4" xfId="0" quotePrefix="1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2" fillId="0" borderId="4" xfId="0" quotePrefix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0" borderId="4" xfId="0" quotePrefix="1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12" fillId="0" borderId="4" xfId="0" quotePrefix="1" applyFont="1" applyBorder="1" applyAlignment="1">
      <alignment horizontal="left" vertical="center"/>
    </xf>
    <xf numFmtId="0" fontId="15" fillId="0" borderId="5" xfId="0" applyNumberFormat="1" applyFont="1" applyFill="1" applyBorder="1" applyAlignment="1" applyProtection="1">
      <alignment horizontal="left" wrapText="1"/>
    </xf>
    <xf numFmtId="0" fontId="6" fillId="0" borderId="4" xfId="0" quotePrefix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2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opLeftCell="A7" workbookViewId="0">
      <selection activeCell="J23" sqref="J23"/>
    </sheetView>
  </sheetViews>
  <sheetFormatPr defaultColWidth="9" defaultRowHeight="15"/>
  <cols>
    <col min="6" max="6" width="25.28515625" customWidth="1"/>
    <col min="7" max="10" width="25.28515625" style="3" customWidth="1"/>
    <col min="11" max="11" width="9.140625" style="4" customWidth="1"/>
    <col min="12" max="12" width="9.140625" style="4"/>
  </cols>
  <sheetData>
    <row r="1" spans="1:12" ht="15.75">
      <c r="A1" s="208" t="s">
        <v>0</v>
      </c>
      <c r="B1" s="208"/>
      <c r="C1" s="208"/>
      <c r="D1" s="208"/>
      <c r="E1" s="208"/>
      <c r="F1" s="208"/>
      <c r="G1" s="208"/>
    </row>
    <row r="2" spans="1:12">
      <c r="A2" s="136"/>
      <c r="B2" s="136"/>
      <c r="C2" s="136"/>
      <c r="D2" s="136"/>
      <c r="E2" s="136"/>
      <c r="F2" s="136"/>
      <c r="G2" s="136"/>
    </row>
    <row r="4" spans="1:12" ht="42" customHeight="1">
      <c r="B4" s="209" t="s">
        <v>1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8" customHeight="1">
      <c r="B5" s="6"/>
      <c r="C5" s="6"/>
      <c r="D5" s="6"/>
      <c r="E5" s="6"/>
      <c r="F5" s="6"/>
      <c r="G5" s="7"/>
      <c r="H5" s="7"/>
      <c r="I5" s="7"/>
      <c r="J5" s="7"/>
      <c r="K5" s="118"/>
    </row>
    <row r="6" spans="1:12" ht="18" customHeight="1">
      <c r="B6" s="6"/>
      <c r="C6" s="6"/>
      <c r="D6" s="6"/>
      <c r="E6" s="6"/>
      <c r="F6" s="6"/>
      <c r="G6" s="7"/>
      <c r="H6" s="7"/>
      <c r="I6" s="7"/>
      <c r="J6" s="7"/>
      <c r="K6" s="118"/>
    </row>
    <row r="7" spans="1:12" ht="15.75">
      <c r="B7" s="209" t="s">
        <v>2</v>
      </c>
      <c r="C7" s="209"/>
      <c r="D7" s="209"/>
      <c r="E7" s="209"/>
      <c r="F7" s="209"/>
      <c r="G7" s="209"/>
      <c r="H7" s="209"/>
      <c r="I7" s="209"/>
      <c r="J7" s="210"/>
      <c r="K7" s="210"/>
    </row>
    <row r="8" spans="1:12" ht="36" customHeight="1">
      <c r="B8" s="211"/>
      <c r="C8" s="211"/>
      <c r="D8" s="211"/>
      <c r="E8" s="6"/>
      <c r="F8" s="6"/>
      <c r="G8" s="7"/>
      <c r="H8" s="7"/>
      <c r="I8" s="7"/>
      <c r="J8" s="76"/>
      <c r="K8" s="8"/>
    </row>
    <row r="9" spans="1:12" ht="18" customHeight="1">
      <c r="B9" s="209" t="s">
        <v>3</v>
      </c>
      <c r="C9" s="212"/>
      <c r="D9" s="212"/>
      <c r="E9" s="212"/>
      <c r="F9" s="212"/>
      <c r="G9" s="212"/>
      <c r="H9" s="212"/>
      <c r="I9" s="212"/>
      <c r="J9" s="212"/>
      <c r="K9" s="212"/>
    </row>
    <row r="10" spans="1:12" ht="18" customHeight="1">
      <c r="B10" s="45"/>
      <c r="C10" s="137"/>
      <c r="D10" s="137"/>
      <c r="E10" s="137"/>
      <c r="F10" s="137"/>
      <c r="G10" s="138"/>
      <c r="H10" s="138"/>
      <c r="I10" s="138"/>
      <c r="J10" s="138"/>
      <c r="K10" s="155"/>
    </row>
    <row r="11" spans="1:12">
      <c r="B11" s="201" t="s">
        <v>4</v>
      </c>
      <c r="C11" s="201"/>
      <c r="D11" s="201"/>
      <c r="E11" s="201"/>
      <c r="F11" s="201"/>
      <c r="G11" s="139"/>
      <c r="H11" s="139"/>
      <c r="I11" s="139"/>
      <c r="J11" s="139"/>
      <c r="K11" s="156"/>
    </row>
    <row r="12" spans="1:12" ht="25.5">
      <c r="B12" s="202" t="s">
        <v>5</v>
      </c>
      <c r="C12" s="203"/>
      <c r="D12" s="203"/>
      <c r="E12" s="203"/>
      <c r="F12" s="203"/>
      <c r="G12" s="165" t="s">
        <v>8</v>
      </c>
      <c r="H12" s="140" t="s">
        <v>281</v>
      </c>
      <c r="I12" s="140" t="s">
        <v>282</v>
      </c>
      <c r="J12" s="165" t="s">
        <v>283</v>
      </c>
      <c r="K12" s="157" t="s">
        <v>9</v>
      </c>
      <c r="L12" s="157" t="s">
        <v>10</v>
      </c>
    </row>
    <row r="13" spans="1:12" s="1" customFormat="1" ht="11.25">
      <c r="B13" s="204">
        <v>1</v>
      </c>
      <c r="C13" s="204"/>
      <c r="D13" s="204"/>
      <c r="E13" s="204"/>
      <c r="F13" s="204"/>
      <c r="G13" s="141"/>
      <c r="H13" s="142"/>
      <c r="I13" s="142"/>
      <c r="J13" s="142"/>
      <c r="K13" s="158" t="s">
        <v>11</v>
      </c>
      <c r="L13" s="158" t="s">
        <v>12</v>
      </c>
    </row>
    <row r="14" spans="1:12">
      <c r="B14" s="205" t="s">
        <v>13</v>
      </c>
      <c r="C14" s="188"/>
      <c r="D14" s="188"/>
      <c r="E14" s="188"/>
      <c r="F14" s="206"/>
      <c r="G14" s="143">
        <f>SUM(G15+G16)</f>
        <v>1249007.6100000001</v>
      </c>
      <c r="H14" s="143">
        <f>SUM(H15+H16)</f>
        <v>2854363.99</v>
      </c>
      <c r="I14" s="143">
        <f t="shared" ref="I14:J14" si="0">SUM(I15+I16)</f>
        <v>2854363.99</v>
      </c>
      <c r="J14" s="143">
        <f t="shared" si="0"/>
        <v>1421766.57</v>
      </c>
      <c r="K14" s="159">
        <f t="shared" ref="K14:K22" si="1">J14/G14*100</f>
        <v>113.83169795098367</v>
      </c>
      <c r="L14" s="159">
        <f t="shared" ref="L14:L22" si="2">J14/I14*100</f>
        <v>49.810275598382951</v>
      </c>
    </row>
    <row r="15" spans="1:12">
      <c r="B15" s="207" t="s">
        <v>14</v>
      </c>
      <c r="C15" s="199"/>
      <c r="D15" s="199"/>
      <c r="E15" s="199"/>
      <c r="F15" s="194"/>
      <c r="G15" s="144">
        <v>1248970.77</v>
      </c>
      <c r="H15" s="144">
        <v>2854290.99</v>
      </c>
      <c r="I15" s="144">
        <v>2854290.99</v>
      </c>
      <c r="J15" s="144">
        <v>1421729.73</v>
      </c>
      <c r="K15" s="72">
        <f t="shared" si="1"/>
        <v>113.83210593471293</v>
      </c>
      <c r="L15" s="72">
        <f t="shared" si="2"/>
        <v>49.810258834191252</v>
      </c>
    </row>
    <row r="16" spans="1:12">
      <c r="B16" s="193" t="s">
        <v>15</v>
      </c>
      <c r="C16" s="194"/>
      <c r="D16" s="194"/>
      <c r="E16" s="194"/>
      <c r="F16" s="194"/>
      <c r="G16" s="144">
        <v>36.840000000000003</v>
      </c>
      <c r="H16" s="144">
        <v>73</v>
      </c>
      <c r="I16" s="144">
        <v>73</v>
      </c>
      <c r="J16" s="144">
        <v>36.840000000000003</v>
      </c>
      <c r="K16" s="72">
        <f t="shared" si="1"/>
        <v>100</v>
      </c>
      <c r="L16" s="72">
        <f t="shared" si="2"/>
        <v>50.465753424657535</v>
      </c>
    </row>
    <row r="17" spans="2:12">
      <c r="B17" s="195" t="s">
        <v>16</v>
      </c>
      <c r="C17" s="196"/>
      <c r="D17" s="196"/>
      <c r="E17" s="196"/>
      <c r="F17" s="197"/>
      <c r="G17" s="143">
        <f>(G18+G19)</f>
        <v>1222144.3899999999</v>
      </c>
      <c r="H17" s="143">
        <f>(H18+H19)</f>
        <v>2854363.9899999998</v>
      </c>
      <c r="I17" s="143">
        <f>(I18+I19)</f>
        <v>2854363.9899999998</v>
      </c>
      <c r="J17" s="143">
        <f>(J18+J19)</f>
        <v>1588597.46</v>
      </c>
      <c r="K17" s="72">
        <f t="shared" si="1"/>
        <v>129.9844333450649</v>
      </c>
      <c r="L17" s="72">
        <f t="shared" si="2"/>
        <v>55.655041388046669</v>
      </c>
    </row>
    <row r="18" spans="2:12">
      <c r="B18" s="198" t="s">
        <v>17</v>
      </c>
      <c r="C18" s="199"/>
      <c r="D18" s="199"/>
      <c r="E18" s="199"/>
      <c r="F18" s="199"/>
      <c r="G18" s="144">
        <v>1220651.3899999999</v>
      </c>
      <c r="H18" s="144">
        <v>2845088.19</v>
      </c>
      <c r="I18" s="144">
        <v>2845088.19</v>
      </c>
      <c r="J18" s="144">
        <v>1581767.39</v>
      </c>
      <c r="K18" s="72">
        <f t="shared" si="1"/>
        <v>129.58387652350112</v>
      </c>
      <c r="L18" s="72">
        <f t="shared" si="2"/>
        <v>55.596427399320788</v>
      </c>
    </row>
    <row r="19" spans="2:12">
      <c r="B19" s="200" t="s">
        <v>18</v>
      </c>
      <c r="C19" s="194"/>
      <c r="D19" s="194"/>
      <c r="E19" s="194"/>
      <c r="F19" s="194"/>
      <c r="G19" s="145">
        <v>1493</v>
      </c>
      <c r="H19" s="145">
        <v>9275.7999999999993</v>
      </c>
      <c r="I19" s="145">
        <v>9275.7999999999993</v>
      </c>
      <c r="J19" s="145">
        <v>6830.07</v>
      </c>
      <c r="K19" s="72">
        <f t="shared" si="1"/>
        <v>457.47287340924305</v>
      </c>
      <c r="L19" s="72">
        <f t="shared" si="2"/>
        <v>73.633217620043553</v>
      </c>
    </row>
    <row r="20" spans="2:12" ht="15" customHeight="1">
      <c r="B20" s="187" t="s">
        <v>19</v>
      </c>
      <c r="C20" s="188"/>
      <c r="D20" s="188"/>
      <c r="E20" s="188"/>
      <c r="F20" s="188"/>
      <c r="G20" s="145">
        <f>(G14-G17)</f>
        <v>26863.220000000205</v>
      </c>
      <c r="H20" s="145">
        <f t="shared" ref="H20:J20" si="3">(H14-H17)</f>
        <v>4.6566128730773926E-10</v>
      </c>
      <c r="I20" s="145">
        <f t="shared" si="3"/>
        <v>4.6566128730773926E-10</v>
      </c>
      <c r="J20" s="145">
        <f t="shared" si="3"/>
        <v>-166830.8899999999</v>
      </c>
      <c r="K20" s="72">
        <f t="shared" si="1"/>
        <v>-621.0383193079557</v>
      </c>
      <c r="L20" s="72">
        <f t="shared" si="2"/>
        <v>-3.5826660825628648E+16</v>
      </c>
    </row>
    <row r="21" spans="2:12" ht="15" customHeight="1">
      <c r="B21" s="187" t="s">
        <v>20</v>
      </c>
      <c r="C21" s="188"/>
      <c r="D21" s="188"/>
      <c r="E21" s="188"/>
      <c r="F21" s="188"/>
      <c r="G21" s="145">
        <v>-12057.75</v>
      </c>
      <c r="H21" s="145"/>
      <c r="I21" s="145"/>
      <c r="J21" s="145">
        <v>9981.35</v>
      </c>
      <c r="K21" s="72">
        <f t="shared" si="1"/>
        <v>-82.779540129792053</v>
      </c>
      <c r="L21" s="72" t="e">
        <f t="shared" si="2"/>
        <v>#DIV/0!</v>
      </c>
    </row>
    <row r="22" spans="2:12">
      <c r="B22" s="187" t="s">
        <v>21</v>
      </c>
      <c r="C22" s="188"/>
      <c r="D22" s="188"/>
      <c r="E22" s="188"/>
      <c r="F22" s="188"/>
      <c r="G22" s="146">
        <v>14805.47</v>
      </c>
      <c r="H22" s="143"/>
      <c r="I22" s="146"/>
      <c r="J22" s="146">
        <v>-156849.54</v>
      </c>
      <c r="K22" s="72">
        <f t="shared" si="1"/>
        <v>-1059.4026397000569</v>
      </c>
      <c r="L22" s="72" t="e">
        <f t="shared" si="2"/>
        <v>#DIV/0!</v>
      </c>
    </row>
    <row r="23" spans="2:12" ht="18">
      <c r="C23" s="147"/>
      <c r="D23" s="147"/>
      <c r="E23" s="147"/>
      <c r="F23" s="6"/>
      <c r="G23" s="148"/>
      <c r="H23" s="148"/>
      <c r="I23" s="160"/>
      <c r="J23" s="160"/>
      <c r="K23" s="161"/>
      <c r="L23" s="161"/>
    </row>
    <row r="24" spans="2:12" ht="15" customHeight="1">
      <c r="B24" s="149"/>
      <c r="C24" s="150"/>
      <c r="D24" s="150"/>
      <c r="E24" s="150"/>
      <c r="F24" s="150"/>
      <c r="G24" s="151"/>
      <c r="H24" s="151"/>
      <c r="I24" s="151"/>
      <c r="J24" s="151"/>
      <c r="K24" s="162"/>
    </row>
    <row r="25" spans="2:12" ht="15" customHeight="1">
      <c r="B25" s="149"/>
      <c r="C25" s="150"/>
      <c r="D25" s="150"/>
      <c r="E25" s="150"/>
      <c r="F25" s="150"/>
      <c r="G25" s="151"/>
      <c r="H25" s="151"/>
      <c r="I25" s="151"/>
      <c r="J25" s="151"/>
      <c r="K25" s="162"/>
    </row>
    <row r="26" spans="2:12" ht="15" customHeight="1">
      <c r="B26" s="149"/>
      <c r="C26" s="150"/>
      <c r="D26" s="150"/>
      <c r="E26" s="150"/>
      <c r="F26" s="150"/>
      <c r="G26" s="151"/>
      <c r="H26" s="151"/>
      <c r="I26" s="151"/>
      <c r="J26" s="151"/>
      <c r="K26" s="162"/>
    </row>
    <row r="27" spans="2:12" ht="15" customHeight="1">
      <c r="B27" s="149"/>
      <c r="C27" s="150"/>
      <c r="D27" s="150"/>
      <c r="E27" s="150"/>
      <c r="F27" s="150"/>
      <c r="G27" s="151"/>
      <c r="H27" s="151"/>
      <c r="I27" s="151"/>
      <c r="J27" s="151"/>
      <c r="K27" s="162"/>
    </row>
    <row r="28" spans="2:12" ht="12.75" customHeight="1"/>
    <row r="29" spans="2:12" ht="16.5" customHeight="1"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</row>
    <row r="30" spans="2:12" ht="15.75">
      <c r="B30" s="149"/>
      <c r="C30" s="149"/>
      <c r="D30" s="149"/>
      <c r="E30" s="149"/>
      <c r="F30" s="149"/>
      <c r="G30" s="152"/>
      <c r="H30" s="152"/>
      <c r="I30" s="152"/>
      <c r="J30" s="152"/>
      <c r="K30" s="163"/>
      <c r="L30" s="163"/>
    </row>
    <row r="31" spans="2:12">
      <c r="B31" s="192" t="s">
        <v>22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</row>
    <row r="32" spans="2:1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</row>
    <row r="33" spans="2:12">
      <c r="B33" s="153"/>
      <c r="C33" s="153"/>
      <c r="D33" s="153"/>
      <c r="E33" s="153"/>
      <c r="F33" s="153"/>
      <c r="G33" s="154"/>
      <c r="H33" s="154"/>
      <c r="I33" s="154"/>
      <c r="J33" s="154"/>
      <c r="K33" s="164"/>
    </row>
    <row r="34" spans="2:12" ht="15" customHeight="1">
      <c r="B34" s="192" t="s">
        <v>23</v>
      </c>
      <c r="C34" s="192"/>
      <c r="D34" s="192"/>
      <c r="E34" s="192"/>
      <c r="F34" s="192"/>
      <c r="G34" s="192"/>
      <c r="H34" s="192"/>
      <c r="I34" s="192"/>
      <c r="J34" s="192"/>
      <c r="K34" s="192"/>
      <c r="L34" s="192"/>
    </row>
    <row r="35" spans="2:12" ht="36.75" customHeight="1"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</row>
    <row r="36" spans="2:12">
      <c r="B36" s="190"/>
      <c r="C36" s="190"/>
      <c r="D36" s="190"/>
      <c r="E36" s="190"/>
      <c r="F36" s="190"/>
      <c r="G36" s="191"/>
      <c r="H36" s="191"/>
      <c r="I36" s="191"/>
      <c r="J36" s="191"/>
      <c r="K36" s="191"/>
    </row>
    <row r="37" spans="2:12" ht="15" customHeight="1">
      <c r="B37" s="186" t="s">
        <v>24</v>
      </c>
      <c r="C37" s="186"/>
      <c r="D37" s="186"/>
      <c r="E37" s="186"/>
      <c r="F37" s="186"/>
      <c r="G37" s="186"/>
      <c r="H37" s="186"/>
      <c r="I37" s="186"/>
      <c r="J37" s="186"/>
      <c r="K37" s="186"/>
      <c r="L37" s="186"/>
    </row>
    <row r="38" spans="2:12"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</sheetData>
  <mergeCells count="23">
    <mergeCell ref="A1:G1"/>
    <mergeCell ref="B4:L4"/>
    <mergeCell ref="B7:K7"/>
    <mergeCell ref="B8:D8"/>
    <mergeCell ref="B9:K9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7:L38"/>
    <mergeCell ref="B21:F21"/>
    <mergeCell ref="B22:F22"/>
    <mergeCell ref="B29:L29"/>
    <mergeCell ref="B36:F36"/>
    <mergeCell ref="G36:K36"/>
    <mergeCell ref="B31:L32"/>
    <mergeCell ref="B34:L35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97"/>
  <sheetViews>
    <sheetView topLeftCell="A273" workbookViewId="0">
      <selection activeCell="G287" sqref="G287"/>
    </sheetView>
  </sheetViews>
  <sheetFormatPr defaultColWidth="9" defaultRowHeight="15"/>
  <cols>
    <col min="2" max="2" width="7.42578125" customWidth="1"/>
    <col min="3" max="3" width="8.42578125" customWidth="1"/>
    <col min="4" max="4" width="23.42578125" customWidth="1"/>
    <col min="5" max="5" width="38.85546875" customWidth="1"/>
    <col min="6" max="7" width="25.28515625" style="3" customWidth="1"/>
    <col min="8" max="8" width="15.7109375" style="4" customWidth="1"/>
  </cols>
  <sheetData>
    <row r="1" spans="1:8" ht="15.75">
      <c r="A1" s="5" t="s">
        <v>25</v>
      </c>
      <c r="B1" s="5"/>
      <c r="C1" s="5"/>
      <c r="D1" s="5"/>
      <c r="E1" s="5"/>
    </row>
    <row r="2" spans="1:8" ht="18">
      <c r="B2" s="6"/>
      <c r="C2" s="6"/>
      <c r="D2" s="6"/>
      <c r="E2" s="6"/>
      <c r="F2" s="7"/>
      <c r="G2" s="7"/>
      <c r="H2" s="8"/>
    </row>
    <row r="3" spans="1:8" ht="15.75">
      <c r="B3" s="237" t="s">
        <v>193</v>
      </c>
      <c r="C3" s="237"/>
      <c r="D3" s="237"/>
      <c r="E3" s="237"/>
      <c r="F3" s="237"/>
      <c r="G3" s="237"/>
      <c r="H3" s="237"/>
    </row>
    <row r="4" spans="1:8" ht="18">
      <c r="B4" s="6"/>
      <c r="C4" s="6"/>
      <c r="D4" s="6"/>
      <c r="E4" s="6"/>
      <c r="F4" s="7"/>
      <c r="G4" s="7"/>
      <c r="H4" s="8"/>
    </row>
    <row r="5" spans="1:8" ht="25.5">
      <c r="B5" s="216" t="s">
        <v>5</v>
      </c>
      <c r="C5" s="217"/>
      <c r="D5" s="217"/>
      <c r="E5" s="218"/>
      <c r="F5" s="178" t="s">
        <v>282</v>
      </c>
      <c r="G5" s="178" t="s">
        <v>289</v>
      </c>
      <c r="H5" s="11" t="s">
        <v>10</v>
      </c>
    </row>
    <row r="6" spans="1:8" s="1" customFormat="1" ht="11.25">
      <c r="B6" s="213">
        <v>1</v>
      </c>
      <c r="C6" s="214"/>
      <c r="D6" s="214"/>
      <c r="E6" s="215"/>
      <c r="F6" s="13"/>
      <c r="G6" s="13"/>
      <c r="H6" s="14" t="s">
        <v>188</v>
      </c>
    </row>
    <row r="7" spans="1:8" s="2" customFormat="1" ht="30" customHeight="1">
      <c r="B7" s="219" t="s">
        <v>189</v>
      </c>
      <c r="C7" s="220"/>
      <c r="D7" s="221"/>
      <c r="E7" s="17" t="s">
        <v>190</v>
      </c>
      <c r="F7" s="18">
        <f>SUM(F8)</f>
        <v>2165433.7800000003</v>
      </c>
      <c r="G7" s="18">
        <f>SUM(G8)</f>
        <v>1970094.4400000002</v>
      </c>
      <c r="H7" s="18">
        <f>(G7/F7*100)</f>
        <v>90.979205099497435</v>
      </c>
    </row>
    <row r="8" spans="1:8" s="2" customFormat="1" ht="30" customHeight="1">
      <c r="B8" s="219" t="s">
        <v>191</v>
      </c>
      <c r="C8" s="220"/>
      <c r="D8" s="221"/>
      <c r="E8" s="17" t="s">
        <v>192</v>
      </c>
      <c r="F8" s="18">
        <f>SUM(F9:F25)</f>
        <v>2165433.7800000003</v>
      </c>
      <c r="G8" s="18">
        <f>SUM(G9:G25)</f>
        <v>1970094.4400000002</v>
      </c>
      <c r="H8" s="18">
        <f t="shared" ref="H8:H80" si="0">(G8/F8*100)</f>
        <v>90.979205099497435</v>
      </c>
    </row>
    <row r="9" spans="1:8" s="2" customFormat="1" ht="30" customHeight="1">
      <c r="B9" s="219" t="s">
        <v>194</v>
      </c>
      <c r="C9" s="220"/>
      <c r="D9" s="221"/>
      <c r="E9" s="19" t="s">
        <v>195</v>
      </c>
      <c r="F9" s="18">
        <v>112060.92</v>
      </c>
      <c r="G9" s="18">
        <v>67983.06</v>
      </c>
      <c r="H9" s="18">
        <f t="shared" si="0"/>
        <v>60.666162655098674</v>
      </c>
    </row>
    <row r="10" spans="1:8" s="2" customFormat="1" ht="30" customHeight="1">
      <c r="B10" s="219" t="s">
        <v>196</v>
      </c>
      <c r="C10" s="220"/>
      <c r="D10" s="221"/>
      <c r="E10" s="20" t="s">
        <v>197</v>
      </c>
      <c r="F10" s="18">
        <f>SUM(F293)</f>
        <v>5614.56</v>
      </c>
      <c r="G10" s="18">
        <v>4439.22</v>
      </c>
      <c r="H10" s="18">
        <f t="shared" si="0"/>
        <v>79.066213559032235</v>
      </c>
    </row>
    <row r="11" spans="1:8" s="2" customFormat="1" ht="30" customHeight="1">
      <c r="B11" s="219" t="s">
        <v>198</v>
      </c>
      <c r="C11" s="220"/>
      <c r="D11" s="221"/>
      <c r="E11" s="21" t="s">
        <v>199</v>
      </c>
      <c r="F11" s="18">
        <v>10</v>
      </c>
      <c r="G11" s="18">
        <v>4652.8100000000004</v>
      </c>
      <c r="H11" s="18">
        <f t="shared" si="0"/>
        <v>46528.100000000006</v>
      </c>
    </row>
    <row r="12" spans="1:8" s="2" customFormat="1" ht="30" customHeight="1">
      <c r="B12" s="219" t="s">
        <v>200</v>
      </c>
      <c r="C12" s="220"/>
      <c r="D12" s="221"/>
      <c r="E12" s="21" t="s">
        <v>201</v>
      </c>
      <c r="F12" s="18">
        <v>0</v>
      </c>
      <c r="G12" s="18">
        <v>0</v>
      </c>
      <c r="H12" s="18" t="e">
        <f t="shared" si="0"/>
        <v>#DIV/0!</v>
      </c>
    </row>
    <row r="13" spans="1:8" s="2" customFormat="1" ht="30" customHeight="1">
      <c r="B13" s="219" t="s">
        <v>202</v>
      </c>
      <c r="C13" s="220"/>
      <c r="D13" s="221"/>
      <c r="E13" s="21" t="s">
        <v>203</v>
      </c>
      <c r="F13" s="18">
        <v>221300.38</v>
      </c>
      <c r="G13" s="22">
        <v>105649.88</v>
      </c>
      <c r="H13" s="18">
        <f t="shared" si="0"/>
        <v>47.740487386420213</v>
      </c>
    </row>
    <row r="14" spans="1:8" s="2" customFormat="1" ht="30" customHeight="1">
      <c r="B14" s="219" t="s">
        <v>204</v>
      </c>
      <c r="C14" s="220"/>
      <c r="D14" s="221"/>
      <c r="E14" s="21" t="s">
        <v>205</v>
      </c>
      <c r="F14" s="18">
        <v>3324.8</v>
      </c>
      <c r="G14" s="22">
        <v>0</v>
      </c>
      <c r="H14" s="18">
        <f t="shared" si="0"/>
        <v>0</v>
      </c>
    </row>
    <row r="15" spans="1:8" s="2" customFormat="1" ht="30" customHeight="1">
      <c r="B15" s="219" t="s">
        <v>206</v>
      </c>
      <c r="C15" s="220"/>
      <c r="D15" s="221"/>
      <c r="E15" s="21" t="s">
        <v>207</v>
      </c>
      <c r="F15" s="18">
        <v>105500</v>
      </c>
      <c r="G15" s="18">
        <v>61484.83</v>
      </c>
      <c r="H15" s="18">
        <f t="shared" si="0"/>
        <v>58.279459715639817</v>
      </c>
    </row>
    <row r="16" spans="1:8" s="2" customFormat="1" ht="30" customHeight="1">
      <c r="B16" s="219" t="s">
        <v>208</v>
      </c>
      <c r="C16" s="220"/>
      <c r="D16" s="221"/>
      <c r="E16" s="21" t="s">
        <v>209</v>
      </c>
      <c r="F16" s="18">
        <v>3357.05</v>
      </c>
      <c r="G16" s="22">
        <v>0</v>
      </c>
      <c r="H16" s="18">
        <f t="shared" si="0"/>
        <v>0</v>
      </c>
    </row>
    <row r="17" spans="2:8" s="2" customFormat="1" ht="30" customHeight="1">
      <c r="B17" s="219" t="s">
        <v>210</v>
      </c>
      <c r="C17" s="220"/>
      <c r="D17" s="221"/>
      <c r="E17" s="21" t="s">
        <v>211</v>
      </c>
      <c r="F17" s="18">
        <v>3416.66</v>
      </c>
      <c r="G17" s="18">
        <v>3416.66</v>
      </c>
      <c r="H17" s="18">
        <f t="shared" si="0"/>
        <v>100</v>
      </c>
    </row>
    <row r="18" spans="2:8" s="2" customFormat="1" ht="30" customHeight="1">
      <c r="B18" s="219" t="s">
        <v>212</v>
      </c>
      <c r="C18" s="220"/>
      <c r="D18" s="221"/>
      <c r="E18" s="21" t="s">
        <v>213</v>
      </c>
      <c r="F18" s="22">
        <v>40294.79</v>
      </c>
      <c r="G18" s="18">
        <v>40294.79</v>
      </c>
      <c r="H18" s="18">
        <f t="shared" si="0"/>
        <v>100</v>
      </c>
    </row>
    <row r="19" spans="2:8" s="2" customFormat="1" ht="30" customHeight="1">
      <c r="B19" s="219" t="s">
        <v>214</v>
      </c>
      <c r="C19" s="220"/>
      <c r="D19" s="221"/>
      <c r="E19" s="21" t="s">
        <v>215</v>
      </c>
      <c r="F19" s="18">
        <v>1670408.62</v>
      </c>
      <c r="G19" s="18">
        <v>1672430.3</v>
      </c>
      <c r="H19" s="18">
        <f t="shared" si="0"/>
        <v>100.12102906892326</v>
      </c>
    </row>
    <row r="20" spans="2:8" s="2" customFormat="1" ht="30" customHeight="1">
      <c r="B20" s="219" t="s">
        <v>216</v>
      </c>
      <c r="C20" s="220"/>
      <c r="D20" s="221"/>
      <c r="E20" s="21" t="s">
        <v>217</v>
      </c>
      <c r="F20" s="18">
        <v>0</v>
      </c>
      <c r="G20" s="18">
        <v>5136.71</v>
      </c>
      <c r="H20" s="18" t="e">
        <f t="shared" si="0"/>
        <v>#DIV/0!</v>
      </c>
    </row>
    <row r="21" spans="2:8" s="2" customFormat="1" ht="30" customHeight="1">
      <c r="B21" s="219" t="s">
        <v>218</v>
      </c>
      <c r="C21" s="220"/>
      <c r="D21" s="221"/>
      <c r="E21" s="21" t="s">
        <v>219</v>
      </c>
      <c r="F21" s="18">
        <v>0</v>
      </c>
      <c r="G21" s="18">
        <v>4532.5</v>
      </c>
      <c r="H21" s="18" t="e">
        <f t="shared" si="0"/>
        <v>#DIV/0!</v>
      </c>
    </row>
    <row r="22" spans="2:8" s="2" customFormat="1" ht="30" customHeight="1">
      <c r="B22" s="234" t="s">
        <v>220</v>
      </c>
      <c r="C22" s="235"/>
      <c r="D22" s="236"/>
      <c r="E22" s="179" t="s">
        <v>243</v>
      </c>
      <c r="F22" s="18">
        <v>73</v>
      </c>
      <c r="G22" s="18">
        <v>36.840000000000003</v>
      </c>
      <c r="H22" s="18">
        <f t="shared" si="0"/>
        <v>50.465753424657535</v>
      </c>
    </row>
    <row r="23" spans="2:8" s="2" customFormat="1" ht="30" customHeight="1">
      <c r="B23" s="219" t="s">
        <v>222</v>
      </c>
      <c r="C23" s="220"/>
      <c r="D23" s="221"/>
      <c r="E23" s="21" t="s">
        <v>223</v>
      </c>
      <c r="F23" s="18">
        <v>0</v>
      </c>
      <c r="G23" s="18">
        <v>0</v>
      </c>
      <c r="H23" s="18" t="e">
        <f t="shared" si="0"/>
        <v>#DIV/0!</v>
      </c>
    </row>
    <row r="24" spans="2:8" s="2" customFormat="1" ht="30" customHeight="1">
      <c r="B24" s="219" t="s">
        <v>224</v>
      </c>
      <c r="C24" s="220"/>
      <c r="D24" s="221"/>
      <c r="E24" s="21" t="s">
        <v>221</v>
      </c>
      <c r="F24" s="18">
        <v>73</v>
      </c>
      <c r="G24" s="18">
        <v>36.840000000000003</v>
      </c>
      <c r="H24" s="18">
        <f t="shared" si="0"/>
        <v>50.465753424657535</v>
      </c>
    </row>
    <row r="25" spans="2:8" s="2" customFormat="1" ht="45" customHeight="1">
      <c r="B25" s="219" t="s">
        <v>225</v>
      </c>
      <c r="C25" s="220"/>
      <c r="D25" s="221"/>
      <c r="E25" s="21" t="s">
        <v>226</v>
      </c>
      <c r="F25" s="18">
        <v>0</v>
      </c>
      <c r="G25" s="18">
        <v>0</v>
      </c>
      <c r="H25" s="18" t="e">
        <f t="shared" si="0"/>
        <v>#DIV/0!</v>
      </c>
    </row>
    <row r="26" spans="2:8" s="2" customFormat="1" ht="45" customHeight="1">
      <c r="B26" s="219" t="s">
        <v>191</v>
      </c>
      <c r="C26" s="220"/>
      <c r="D26" s="221"/>
      <c r="E26" s="21" t="s">
        <v>192</v>
      </c>
      <c r="F26" s="23">
        <f>SUM(F27,F226,F347,F368)</f>
        <v>2869952.4400000004</v>
      </c>
      <c r="G26" s="23">
        <f>SUM(G27,G226,G347,G368)</f>
        <v>1609851.2799999998</v>
      </c>
      <c r="H26" s="18">
        <f t="shared" si="0"/>
        <v>56.093308640334108</v>
      </c>
    </row>
    <row r="27" spans="2:8" s="2" customFormat="1" ht="30" customHeight="1">
      <c r="B27" s="228" t="s">
        <v>227</v>
      </c>
      <c r="C27" s="229"/>
      <c r="D27" s="230"/>
      <c r="E27" s="24" t="s">
        <v>228</v>
      </c>
      <c r="F27" s="23">
        <f>SUM(F28,F201,F220)</f>
        <v>2399113.1800000002</v>
      </c>
      <c r="G27" s="23">
        <f>SUM(G28,G201,G220)</f>
        <v>1344544.3399999999</v>
      </c>
      <c r="H27" s="18">
        <f t="shared" si="0"/>
        <v>56.043389332720004</v>
      </c>
    </row>
    <row r="28" spans="2:8" s="2" customFormat="1" ht="30" customHeight="1">
      <c r="B28" s="219" t="s">
        <v>229</v>
      </c>
      <c r="C28" s="220"/>
      <c r="D28" s="221"/>
      <c r="E28" s="17" t="s">
        <v>230</v>
      </c>
      <c r="F28" s="23">
        <f>SUM(F29,F41,F56,F62,F94,F122,F134,F139,F175,F187,F196)</f>
        <v>2249895.1800000002</v>
      </c>
      <c r="G28" s="23">
        <f>SUM(G29,G41,G56,G62,G94,G122,G134,G139,G175,G187,G196)</f>
        <v>1286006.71</v>
      </c>
      <c r="H28" s="18">
        <f t="shared" si="0"/>
        <v>57.158516602537887</v>
      </c>
    </row>
    <row r="29" spans="2:8" s="2" customFormat="1" ht="30" customHeight="1">
      <c r="B29" s="219" t="s">
        <v>194</v>
      </c>
      <c r="C29" s="220"/>
      <c r="D29" s="221"/>
      <c r="E29" s="19" t="s">
        <v>195</v>
      </c>
      <c r="F29" s="23">
        <v>16700</v>
      </c>
      <c r="G29" s="23">
        <v>16700</v>
      </c>
      <c r="H29" s="18">
        <f t="shared" si="0"/>
        <v>100</v>
      </c>
    </row>
    <row r="30" spans="2:8" s="2" customFormat="1" ht="30" customHeight="1">
      <c r="B30" s="227">
        <v>3</v>
      </c>
      <c r="C30" s="227"/>
      <c r="D30" s="227"/>
      <c r="E30" s="26" t="s">
        <v>60</v>
      </c>
      <c r="F30" s="18">
        <v>16700</v>
      </c>
      <c r="G30" s="18">
        <v>16700</v>
      </c>
      <c r="H30" s="18">
        <f t="shared" si="0"/>
        <v>100</v>
      </c>
    </row>
    <row r="31" spans="2:8" s="2" customFormat="1" ht="30" customHeight="1">
      <c r="B31" s="226">
        <v>32</v>
      </c>
      <c r="C31" s="224"/>
      <c r="D31" s="225"/>
      <c r="E31" s="26" t="s">
        <v>70</v>
      </c>
      <c r="F31" s="18">
        <v>16700</v>
      </c>
      <c r="G31" s="18">
        <v>16700</v>
      </c>
      <c r="H31" s="18">
        <f t="shared" si="0"/>
        <v>100</v>
      </c>
    </row>
    <row r="32" spans="2:8" s="2" customFormat="1" ht="30" customHeight="1">
      <c r="B32" s="27">
        <v>322</v>
      </c>
      <c r="C32" s="28"/>
      <c r="D32" s="29"/>
      <c r="E32" s="30" t="s">
        <v>77</v>
      </c>
      <c r="F32" s="18">
        <v>10111.34</v>
      </c>
      <c r="G32" s="18">
        <v>10972.82</v>
      </c>
      <c r="H32" s="18">
        <f t="shared" si="0"/>
        <v>108.51993899918308</v>
      </c>
    </row>
    <row r="33" spans="2:8" s="2" customFormat="1" ht="30" customHeight="1">
      <c r="B33" s="27">
        <v>3221</v>
      </c>
      <c r="C33" s="28"/>
      <c r="D33" s="29"/>
      <c r="E33" s="30" t="s">
        <v>79</v>
      </c>
      <c r="F33" s="18">
        <v>0</v>
      </c>
      <c r="G33" s="18">
        <v>0</v>
      </c>
      <c r="H33" s="18" t="e">
        <f t="shared" si="0"/>
        <v>#DIV/0!</v>
      </c>
    </row>
    <row r="34" spans="2:8" s="2" customFormat="1" ht="30" customHeight="1">
      <c r="B34" s="27">
        <v>3223</v>
      </c>
      <c r="C34" s="28"/>
      <c r="D34" s="29"/>
      <c r="E34" s="30" t="s">
        <v>82</v>
      </c>
      <c r="F34" s="18">
        <v>0</v>
      </c>
      <c r="G34" s="18">
        <v>0</v>
      </c>
      <c r="H34" s="18" t="e">
        <f t="shared" si="0"/>
        <v>#DIV/0!</v>
      </c>
    </row>
    <row r="35" spans="2:8" s="2" customFormat="1" ht="30" customHeight="1">
      <c r="B35" s="27">
        <v>3224</v>
      </c>
      <c r="C35" s="28"/>
      <c r="D35" s="29"/>
      <c r="E35" s="31" t="s">
        <v>231</v>
      </c>
      <c r="F35" s="18">
        <v>0</v>
      </c>
      <c r="G35" s="18">
        <v>0</v>
      </c>
      <c r="H35" s="18" t="e">
        <f t="shared" si="0"/>
        <v>#DIV/0!</v>
      </c>
    </row>
    <row r="36" spans="2:8" s="2" customFormat="1" ht="30" customHeight="1">
      <c r="B36" s="27">
        <v>323</v>
      </c>
      <c r="C36" s="28"/>
      <c r="D36" s="29"/>
      <c r="E36" s="30" t="s">
        <v>87</v>
      </c>
      <c r="F36" s="18">
        <v>5680.61</v>
      </c>
      <c r="G36" s="18">
        <v>5680.61</v>
      </c>
      <c r="H36" s="18">
        <f t="shared" si="0"/>
        <v>100</v>
      </c>
    </row>
    <row r="37" spans="2:8" s="2" customFormat="1" ht="30" customHeight="1">
      <c r="B37" s="27">
        <v>3232</v>
      </c>
      <c r="C37" s="28"/>
      <c r="D37" s="29"/>
      <c r="E37" s="31" t="s">
        <v>91</v>
      </c>
      <c r="F37" s="18">
        <v>0</v>
      </c>
      <c r="G37" s="18">
        <v>0</v>
      </c>
      <c r="H37" s="18" t="e">
        <f t="shared" si="0"/>
        <v>#DIV/0!</v>
      </c>
    </row>
    <row r="38" spans="2:8" s="2" customFormat="1" ht="30" customHeight="1">
      <c r="B38" s="27">
        <v>3234</v>
      </c>
      <c r="C38" s="28"/>
      <c r="D38" s="29"/>
      <c r="E38" s="31" t="s">
        <v>94</v>
      </c>
      <c r="F38" s="18">
        <v>0</v>
      </c>
      <c r="G38" s="18">
        <v>0</v>
      </c>
      <c r="H38" s="18" t="e">
        <f t="shared" si="0"/>
        <v>#DIV/0!</v>
      </c>
    </row>
    <row r="39" spans="2:8" s="2" customFormat="1" ht="30" customHeight="1">
      <c r="B39" s="27">
        <v>329</v>
      </c>
      <c r="C39" s="28"/>
      <c r="D39" s="29"/>
      <c r="E39" s="31" t="s">
        <v>103</v>
      </c>
      <c r="F39" s="18"/>
      <c r="G39" s="18">
        <v>0</v>
      </c>
      <c r="H39" s="18" t="e">
        <f t="shared" si="0"/>
        <v>#DIV/0!</v>
      </c>
    </row>
    <row r="40" spans="2:8" s="2" customFormat="1" ht="30" customHeight="1">
      <c r="B40" s="27">
        <v>3299</v>
      </c>
      <c r="C40" s="28"/>
      <c r="D40" s="29"/>
      <c r="E40" s="31" t="s">
        <v>103</v>
      </c>
      <c r="F40" s="18"/>
      <c r="G40" s="18"/>
      <c r="H40" s="18" t="e">
        <f t="shared" si="0"/>
        <v>#DIV/0!</v>
      </c>
    </row>
    <row r="41" spans="2:8" s="2" customFormat="1" ht="30" customHeight="1">
      <c r="B41" s="219" t="s">
        <v>198</v>
      </c>
      <c r="C41" s="220"/>
      <c r="D41" s="221"/>
      <c r="E41" s="21" t="s">
        <v>199</v>
      </c>
      <c r="F41" s="23">
        <v>10</v>
      </c>
      <c r="G41" s="18">
        <v>4652.8100000000004</v>
      </c>
      <c r="H41" s="23">
        <f t="shared" si="0"/>
        <v>46528.100000000006</v>
      </c>
    </row>
    <row r="42" spans="2:8" s="2" customFormat="1" ht="30" customHeight="1">
      <c r="B42" s="227">
        <v>3</v>
      </c>
      <c r="C42" s="227"/>
      <c r="D42" s="227"/>
      <c r="E42" s="26" t="s">
        <v>60</v>
      </c>
      <c r="F42" s="18">
        <v>2.65</v>
      </c>
      <c r="G42" s="18">
        <v>4652.8100000000004</v>
      </c>
      <c r="H42" s="18">
        <f t="shared" si="0"/>
        <v>175577.73584905663</v>
      </c>
    </row>
    <row r="43" spans="2:8" s="2" customFormat="1" ht="30" customHeight="1">
      <c r="B43" s="174">
        <v>32</v>
      </c>
      <c r="C43" s="172"/>
      <c r="D43" s="173"/>
      <c r="E43" s="180" t="s">
        <v>70</v>
      </c>
      <c r="F43" s="18">
        <v>0</v>
      </c>
      <c r="G43" s="18">
        <v>2177.09</v>
      </c>
      <c r="H43" s="18" t="e">
        <f t="shared" si="0"/>
        <v>#DIV/0!</v>
      </c>
    </row>
    <row r="44" spans="2:8" s="2" customFormat="1" ht="30" customHeight="1">
      <c r="B44" s="174">
        <v>322</v>
      </c>
      <c r="C44" s="172"/>
      <c r="D44" s="173"/>
      <c r="E44" s="180" t="s">
        <v>77</v>
      </c>
      <c r="F44" s="18">
        <v>0</v>
      </c>
      <c r="G44" s="18">
        <v>2177.09</v>
      </c>
      <c r="H44" s="18"/>
    </row>
    <row r="45" spans="2:8" s="2" customFormat="1" ht="30" customHeight="1">
      <c r="B45" s="174">
        <v>3223</v>
      </c>
      <c r="C45" s="172"/>
      <c r="D45" s="173"/>
      <c r="E45" s="180" t="s">
        <v>82</v>
      </c>
      <c r="F45" s="18">
        <v>0</v>
      </c>
      <c r="G45" s="18">
        <v>2177.09</v>
      </c>
      <c r="H45" s="18"/>
    </row>
    <row r="46" spans="2:8" s="2" customFormat="1" ht="30" customHeight="1">
      <c r="B46" s="174">
        <v>323</v>
      </c>
      <c r="C46" s="172"/>
      <c r="D46" s="173"/>
      <c r="E46" s="180" t="s">
        <v>87</v>
      </c>
      <c r="F46" s="18">
        <v>0</v>
      </c>
      <c r="G46" s="18">
        <v>2475.6799999999998</v>
      </c>
      <c r="H46" s="18"/>
    </row>
    <row r="47" spans="2:8" s="2" customFormat="1" ht="30" customHeight="1">
      <c r="B47" s="174">
        <v>3234</v>
      </c>
      <c r="C47" s="172"/>
      <c r="D47" s="173"/>
      <c r="E47" s="180" t="s">
        <v>94</v>
      </c>
      <c r="F47" s="18">
        <v>0</v>
      </c>
      <c r="G47" s="18">
        <v>2147.1799999999998</v>
      </c>
      <c r="H47" s="18"/>
    </row>
    <row r="48" spans="2:8" s="2" customFormat="1" ht="30" customHeight="1">
      <c r="B48" s="174">
        <v>3236</v>
      </c>
      <c r="C48" s="172"/>
      <c r="D48" s="173"/>
      <c r="E48" s="180" t="s">
        <v>96</v>
      </c>
      <c r="F48" s="18">
        <v>0</v>
      </c>
      <c r="G48" s="18">
        <v>328.5</v>
      </c>
      <c r="H48" s="18"/>
    </row>
    <row r="49" spans="2:10" s="2" customFormat="1" ht="30" customHeight="1">
      <c r="B49" s="226">
        <v>34</v>
      </c>
      <c r="C49" s="224"/>
      <c r="D49" s="225"/>
      <c r="E49" s="26" t="s">
        <v>112</v>
      </c>
      <c r="F49" s="18">
        <v>2.65</v>
      </c>
      <c r="G49" s="18">
        <v>0.04</v>
      </c>
      <c r="H49" s="18">
        <f t="shared" si="0"/>
        <v>1.5094339622641511</v>
      </c>
    </row>
    <row r="50" spans="2:10" s="2" customFormat="1" ht="30" customHeight="1">
      <c r="B50" s="27">
        <v>343</v>
      </c>
      <c r="C50" s="28"/>
      <c r="D50" s="29"/>
      <c r="E50" s="30" t="s">
        <v>113</v>
      </c>
      <c r="F50" s="18">
        <f>SUM(F51:F51)</f>
        <v>2.65</v>
      </c>
      <c r="G50" s="18">
        <v>0.04</v>
      </c>
      <c r="H50" s="18">
        <f t="shared" si="0"/>
        <v>1.5094339622641511</v>
      </c>
    </row>
    <row r="51" spans="2:10" s="2" customFormat="1" ht="30" customHeight="1">
      <c r="B51" s="27">
        <v>3433</v>
      </c>
      <c r="C51" s="28"/>
      <c r="D51" s="29"/>
      <c r="E51" s="30" t="s">
        <v>116</v>
      </c>
      <c r="F51" s="18">
        <v>2.65</v>
      </c>
      <c r="G51" s="18">
        <v>0.04</v>
      </c>
      <c r="H51" s="18">
        <f t="shared" si="0"/>
        <v>1.5094339622641511</v>
      </c>
    </row>
    <row r="52" spans="2:10" s="2" customFormat="1" ht="30" customHeight="1">
      <c r="B52" s="27">
        <v>4</v>
      </c>
      <c r="C52" s="28"/>
      <c r="D52" s="29"/>
      <c r="E52" s="30" t="s">
        <v>232</v>
      </c>
      <c r="F52" s="18">
        <v>7.35</v>
      </c>
      <c r="G52" s="18">
        <v>0</v>
      </c>
      <c r="H52" s="18">
        <f t="shared" si="0"/>
        <v>0</v>
      </c>
    </row>
    <row r="53" spans="2:10" s="2" customFormat="1" ht="30" customHeight="1">
      <c r="B53" s="27">
        <v>42</v>
      </c>
      <c r="C53" s="32"/>
      <c r="D53" s="29"/>
      <c r="E53" s="26" t="s">
        <v>124</v>
      </c>
      <c r="F53" s="33">
        <v>7.35</v>
      </c>
      <c r="G53" s="33">
        <v>0</v>
      </c>
      <c r="H53" s="18">
        <f t="shared" si="0"/>
        <v>0</v>
      </c>
    </row>
    <row r="54" spans="2:10" s="2" customFormat="1" ht="30" customHeight="1">
      <c r="B54" s="27">
        <v>424</v>
      </c>
      <c r="C54" s="32"/>
      <c r="D54" s="29"/>
      <c r="E54" s="34" t="s">
        <v>233</v>
      </c>
      <c r="F54" s="33">
        <v>7.35</v>
      </c>
      <c r="G54" s="33">
        <v>0</v>
      </c>
      <c r="H54" s="18">
        <f t="shared" si="0"/>
        <v>0</v>
      </c>
    </row>
    <row r="55" spans="2:10" s="2" customFormat="1" ht="30" customHeight="1">
      <c r="B55" s="231">
        <v>4241</v>
      </c>
      <c r="C55" s="232"/>
      <c r="D55" s="233"/>
      <c r="E55" s="25" t="s">
        <v>133</v>
      </c>
      <c r="F55" s="181">
        <v>7.35</v>
      </c>
      <c r="G55" s="33">
        <v>0</v>
      </c>
      <c r="H55" s="18">
        <f t="shared" si="0"/>
        <v>0</v>
      </c>
      <c r="I55" s="35"/>
      <c r="J55" s="36"/>
    </row>
    <row r="56" spans="2:10" s="2" customFormat="1" ht="30" customHeight="1">
      <c r="B56" s="219" t="s">
        <v>200</v>
      </c>
      <c r="C56" s="220"/>
      <c r="D56" s="221"/>
      <c r="E56" s="21" t="s">
        <v>201</v>
      </c>
      <c r="F56" s="23">
        <v>0</v>
      </c>
      <c r="G56" s="23">
        <v>0</v>
      </c>
      <c r="H56" s="23" t="e">
        <f t="shared" si="0"/>
        <v>#DIV/0!</v>
      </c>
    </row>
    <row r="57" spans="2:10" s="2" customFormat="1" ht="30" customHeight="1">
      <c r="B57" s="227">
        <v>3</v>
      </c>
      <c r="C57" s="227"/>
      <c r="D57" s="227"/>
      <c r="E57" s="26" t="s">
        <v>60</v>
      </c>
      <c r="F57" s="18">
        <v>0</v>
      </c>
      <c r="G57" s="18">
        <v>0</v>
      </c>
      <c r="H57" s="18" t="e">
        <f t="shared" si="0"/>
        <v>#DIV/0!</v>
      </c>
    </row>
    <row r="58" spans="2:10" s="2" customFormat="1" ht="30" customHeight="1">
      <c r="B58" s="226">
        <v>32</v>
      </c>
      <c r="C58" s="224"/>
      <c r="D58" s="225"/>
      <c r="E58" s="26" t="s">
        <v>70</v>
      </c>
      <c r="F58" s="18">
        <v>0</v>
      </c>
      <c r="G58" s="18">
        <v>0</v>
      </c>
      <c r="H58" s="18" t="e">
        <f t="shared" si="0"/>
        <v>#DIV/0!</v>
      </c>
    </row>
    <row r="59" spans="2:10" s="2" customFormat="1" ht="30" customHeight="1">
      <c r="B59" s="27">
        <v>322</v>
      </c>
      <c r="C59" s="28"/>
      <c r="D59" s="29"/>
      <c r="E59" s="30" t="s">
        <v>77</v>
      </c>
      <c r="F59" s="18">
        <v>0</v>
      </c>
      <c r="G59" s="18">
        <v>0</v>
      </c>
      <c r="H59" s="18" t="e">
        <f t="shared" si="0"/>
        <v>#DIV/0!</v>
      </c>
    </row>
    <row r="60" spans="2:10" s="2" customFormat="1" ht="30" customHeight="1">
      <c r="B60" s="27">
        <v>3221</v>
      </c>
      <c r="C60" s="28"/>
      <c r="D60" s="29"/>
      <c r="E60" s="30" t="s">
        <v>79</v>
      </c>
      <c r="F60" s="18">
        <v>0</v>
      </c>
      <c r="G60" s="18">
        <v>0</v>
      </c>
      <c r="H60" s="18" t="e">
        <f t="shared" si="0"/>
        <v>#DIV/0!</v>
      </c>
    </row>
    <row r="61" spans="2:10" s="2" customFormat="1" ht="30" customHeight="1">
      <c r="B61" s="27">
        <v>3225</v>
      </c>
      <c r="C61" s="28"/>
      <c r="D61" s="29"/>
      <c r="E61" s="30" t="s">
        <v>85</v>
      </c>
      <c r="F61" s="18">
        <v>0</v>
      </c>
      <c r="G61" s="18">
        <v>0</v>
      </c>
      <c r="H61" s="18" t="e">
        <f t="shared" si="0"/>
        <v>#DIV/0!</v>
      </c>
    </row>
    <row r="62" spans="2:10" s="2" customFormat="1" ht="30" customHeight="1">
      <c r="B62" s="219" t="s">
        <v>202</v>
      </c>
      <c r="C62" s="220"/>
      <c r="D62" s="221"/>
      <c r="E62" s="21" t="s">
        <v>203</v>
      </c>
      <c r="F62" s="23">
        <v>8185.81</v>
      </c>
      <c r="G62" s="23">
        <v>3427.8</v>
      </c>
      <c r="H62" s="18">
        <f t="shared" si="0"/>
        <v>41.874903033420033</v>
      </c>
    </row>
    <row r="63" spans="2:10" s="2" customFormat="1" ht="30" customHeight="1">
      <c r="B63" s="227">
        <v>3</v>
      </c>
      <c r="C63" s="227"/>
      <c r="D63" s="227"/>
      <c r="E63" s="26" t="s">
        <v>60</v>
      </c>
      <c r="F63" s="18">
        <v>8185.81</v>
      </c>
      <c r="G63" s="18">
        <v>3427.8</v>
      </c>
      <c r="H63" s="18">
        <f t="shared" si="0"/>
        <v>41.874903033420033</v>
      </c>
    </row>
    <row r="64" spans="2:10" s="2" customFormat="1" ht="30" customHeight="1">
      <c r="B64" s="226">
        <v>32</v>
      </c>
      <c r="C64" s="224"/>
      <c r="D64" s="225"/>
      <c r="E64" s="26" t="s">
        <v>70</v>
      </c>
      <c r="F64" s="18">
        <v>8185.81</v>
      </c>
      <c r="G64" s="18">
        <v>3427.8</v>
      </c>
      <c r="H64" s="18">
        <f t="shared" si="0"/>
        <v>41.874903033420033</v>
      </c>
    </row>
    <row r="65" spans="2:8" s="2" customFormat="1" ht="30" customHeight="1">
      <c r="B65" s="27">
        <v>321</v>
      </c>
      <c r="C65" s="28"/>
      <c r="D65" s="29"/>
      <c r="E65" s="30" t="s">
        <v>71</v>
      </c>
      <c r="F65" s="18">
        <v>0</v>
      </c>
      <c r="G65" s="18"/>
      <c r="H65" s="18" t="e">
        <f t="shared" si="0"/>
        <v>#DIV/0!</v>
      </c>
    </row>
    <row r="66" spans="2:8" s="2" customFormat="1" ht="30" customHeight="1">
      <c r="B66" s="27">
        <v>3211</v>
      </c>
      <c r="C66" s="28"/>
      <c r="D66" s="29"/>
      <c r="E66" s="30" t="s">
        <v>72</v>
      </c>
      <c r="F66" s="18"/>
      <c r="G66" s="18"/>
      <c r="H66" s="18" t="e">
        <f t="shared" si="0"/>
        <v>#DIV/0!</v>
      </c>
    </row>
    <row r="67" spans="2:8" s="2" customFormat="1" ht="30" customHeight="1">
      <c r="B67" s="27">
        <v>3213</v>
      </c>
      <c r="C67" s="28"/>
      <c r="D67" s="29"/>
      <c r="E67" s="30" t="s">
        <v>75</v>
      </c>
      <c r="F67" s="18"/>
      <c r="G67" s="18"/>
      <c r="H67" s="18" t="e">
        <f t="shared" si="0"/>
        <v>#DIV/0!</v>
      </c>
    </row>
    <row r="68" spans="2:8" s="2" customFormat="1" ht="30" customHeight="1">
      <c r="B68" s="27">
        <v>3214</v>
      </c>
      <c r="C68" s="28"/>
      <c r="D68" s="29"/>
      <c r="E68" s="30" t="s">
        <v>76</v>
      </c>
      <c r="F68" s="18"/>
      <c r="G68" s="18"/>
      <c r="H68" s="18" t="e">
        <f t="shared" si="0"/>
        <v>#DIV/0!</v>
      </c>
    </row>
    <row r="69" spans="2:8" s="2" customFormat="1" ht="30" customHeight="1">
      <c r="B69" s="27">
        <v>322</v>
      </c>
      <c r="C69" s="28"/>
      <c r="D69" s="29"/>
      <c r="E69" s="30" t="s">
        <v>77</v>
      </c>
      <c r="F69" s="18">
        <v>185.81</v>
      </c>
      <c r="G69" s="18">
        <v>0</v>
      </c>
      <c r="H69" s="18">
        <f t="shared" si="0"/>
        <v>0</v>
      </c>
    </row>
    <row r="70" spans="2:8" s="2" customFormat="1" ht="30" customHeight="1">
      <c r="B70" s="27">
        <v>3221</v>
      </c>
      <c r="C70" s="28"/>
      <c r="D70" s="29"/>
      <c r="E70" s="30" t="s">
        <v>79</v>
      </c>
      <c r="F70" s="18">
        <v>185.81</v>
      </c>
      <c r="G70" s="18">
        <v>0</v>
      </c>
      <c r="H70" s="18">
        <f t="shared" si="0"/>
        <v>0</v>
      </c>
    </row>
    <row r="71" spans="2:8" s="2" customFormat="1" ht="30" customHeight="1">
      <c r="B71" s="27">
        <v>3222</v>
      </c>
      <c r="C71" s="28"/>
      <c r="D71" s="29"/>
      <c r="E71" s="30" t="s">
        <v>80</v>
      </c>
      <c r="F71" s="18">
        <v>0</v>
      </c>
      <c r="G71" s="18">
        <v>0</v>
      </c>
      <c r="H71" s="18" t="e">
        <f t="shared" si="0"/>
        <v>#DIV/0!</v>
      </c>
    </row>
    <row r="72" spans="2:8" s="2" customFormat="1" ht="30" customHeight="1">
      <c r="B72" s="27">
        <v>3223</v>
      </c>
      <c r="C72" s="28"/>
      <c r="D72" s="29"/>
      <c r="E72" s="30" t="s">
        <v>82</v>
      </c>
      <c r="F72" s="18">
        <v>0</v>
      </c>
      <c r="G72" s="18">
        <v>0</v>
      </c>
      <c r="H72" s="18" t="e">
        <f t="shared" si="0"/>
        <v>#DIV/0!</v>
      </c>
    </row>
    <row r="73" spans="2:8" s="2" customFormat="1" ht="30" customHeight="1">
      <c r="B73" s="27">
        <v>3224</v>
      </c>
      <c r="C73" s="28"/>
      <c r="D73" s="29"/>
      <c r="E73" s="31" t="s">
        <v>231</v>
      </c>
      <c r="F73" s="18">
        <v>0</v>
      </c>
      <c r="G73" s="18">
        <v>0</v>
      </c>
      <c r="H73" s="18" t="e">
        <f t="shared" si="0"/>
        <v>#DIV/0!</v>
      </c>
    </row>
    <row r="74" spans="2:8" s="2" customFormat="1" ht="30" customHeight="1">
      <c r="B74" s="27">
        <v>3225</v>
      </c>
      <c r="C74" s="28"/>
      <c r="D74" s="29"/>
      <c r="E74" s="31" t="s">
        <v>85</v>
      </c>
      <c r="F74" s="18">
        <v>0</v>
      </c>
      <c r="G74" s="18">
        <v>0</v>
      </c>
      <c r="H74" s="18" t="e">
        <f t="shared" si="0"/>
        <v>#DIV/0!</v>
      </c>
    </row>
    <row r="75" spans="2:8" s="2" customFormat="1" ht="30" customHeight="1">
      <c r="B75" s="27">
        <v>323</v>
      </c>
      <c r="C75" s="28"/>
      <c r="D75" s="29"/>
      <c r="E75" s="31" t="s">
        <v>87</v>
      </c>
      <c r="F75" s="18">
        <v>8000</v>
      </c>
      <c r="G75" s="18">
        <v>3427.8</v>
      </c>
      <c r="H75" s="18">
        <f t="shared" si="0"/>
        <v>42.847500000000004</v>
      </c>
    </row>
    <row r="76" spans="2:8" s="2" customFormat="1" ht="30" customHeight="1">
      <c r="B76" s="27">
        <v>3231</v>
      </c>
      <c r="C76" s="28"/>
      <c r="D76" s="29"/>
      <c r="E76" s="31" t="s">
        <v>89</v>
      </c>
      <c r="F76" s="18">
        <v>8000</v>
      </c>
      <c r="G76" s="18">
        <v>3427.8</v>
      </c>
      <c r="H76" s="18">
        <f t="shared" si="0"/>
        <v>42.847500000000004</v>
      </c>
    </row>
    <row r="77" spans="2:8" s="2" customFormat="1" ht="30" customHeight="1">
      <c r="B77" s="27">
        <v>3232</v>
      </c>
      <c r="C77" s="28"/>
      <c r="D77" s="29"/>
      <c r="E77" s="31" t="s">
        <v>91</v>
      </c>
      <c r="F77" s="18">
        <v>0</v>
      </c>
      <c r="G77" s="18">
        <v>0</v>
      </c>
      <c r="H77" s="18" t="e">
        <f t="shared" si="0"/>
        <v>#DIV/0!</v>
      </c>
    </row>
    <row r="78" spans="2:8" s="2" customFormat="1" ht="30" customHeight="1">
      <c r="B78" s="27">
        <v>3234</v>
      </c>
      <c r="C78" s="28"/>
      <c r="D78" s="29"/>
      <c r="E78" s="31" t="s">
        <v>94</v>
      </c>
      <c r="F78" s="18">
        <v>0</v>
      </c>
      <c r="G78" s="18">
        <v>0</v>
      </c>
      <c r="H78" s="18" t="e">
        <f t="shared" si="0"/>
        <v>#DIV/0!</v>
      </c>
    </row>
    <row r="79" spans="2:8" s="2" customFormat="1" ht="30" customHeight="1">
      <c r="B79" s="27">
        <v>3236</v>
      </c>
      <c r="C79" s="28"/>
      <c r="D79" s="29"/>
      <c r="E79" s="31" t="s">
        <v>96</v>
      </c>
      <c r="F79" s="18">
        <v>0</v>
      </c>
      <c r="G79" s="18">
        <v>0</v>
      </c>
      <c r="H79" s="18" t="e">
        <f t="shared" si="0"/>
        <v>#DIV/0!</v>
      </c>
    </row>
    <row r="80" spans="2:8" s="2" customFormat="1" ht="30" customHeight="1">
      <c r="B80" s="27">
        <v>3237</v>
      </c>
      <c r="C80" s="28"/>
      <c r="D80" s="29"/>
      <c r="E80" s="30" t="s">
        <v>97</v>
      </c>
      <c r="F80" s="18">
        <v>0</v>
      </c>
      <c r="G80" s="18">
        <v>0</v>
      </c>
      <c r="H80" s="18" t="e">
        <f t="shared" si="0"/>
        <v>#DIV/0!</v>
      </c>
    </row>
    <row r="81" spans="2:8" s="2" customFormat="1" ht="30" customHeight="1">
      <c r="B81" s="27">
        <v>3238</v>
      </c>
      <c r="C81" s="28"/>
      <c r="D81" s="29"/>
      <c r="E81" s="31" t="s">
        <v>99</v>
      </c>
      <c r="F81" s="18">
        <v>0</v>
      </c>
      <c r="G81" s="18">
        <v>0</v>
      </c>
      <c r="H81" s="18" t="e">
        <f t="shared" ref="H81:H144" si="1">(G81/F81*100)</f>
        <v>#DIV/0!</v>
      </c>
    </row>
    <row r="82" spans="2:8" s="2" customFormat="1" ht="30" customHeight="1">
      <c r="B82" s="27">
        <v>3239</v>
      </c>
      <c r="C82" s="28"/>
      <c r="D82" s="29"/>
      <c r="E82" s="31" t="s">
        <v>101</v>
      </c>
      <c r="F82" s="18">
        <v>0</v>
      </c>
      <c r="G82" s="18">
        <v>0</v>
      </c>
      <c r="H82" s="18" t="e">
        <f t="shared" si="1"/>
        <v>#DIV/0!</v>
      </c>
    </row>
    <row r="83" spans="2:8" s="2" customFormat="1" ht="30" customHeight="1">
      <c r="B83" s="27">
        <v>324</v>
      </c>
      <c r="C83" s="28"/>
      <c r="D83" s="29"/>
      <c r="E83" s="31" t="s">
        <v>234</v>
      </c>
      <c r="F83" s="18"/>
      <c r="G83" s="18"/>
      <c r="H83" s="18" t="e">
        <f t="shared" si="1"/>
        <v>#DIV/0!</v>
      </c>
    </row>
    <row r="84" spans="2:8" s="2" customFormat="1" ht="30" customHeight="1">
      <c r="B84" s="27">
        <v>3241</v>
      </c>
      <c r="C84" s="28"/>
      <c r="D84" s="29"/>
      <c r="E84" s="31" t="s">
        <v>234</v>
      </c>
      <c r="F84" s="18">
        <v>0</v>
      </c>
      <c r="G84" s="18">
        <v>0</v>
      </c>
      <c r="H84" s="18" t="e">
        <f t="shared" si="1"/>
        <v>#DIV/0!</v>
      </c>
    </row>
    <row r="85" spans="2:8" s="2" customFormat="1" ht="30" customHeight="1">
      <c r="B85" s="27">
        <v>329</v>
      </c>
      <c r="C85" s="28"/>
      <c r="D85" s="29"/>
      <c r="E85" s="31" t="s">
        <v>103</v>
      </c>
      <c r="F85" s="18">
        <f>SUM(F86:F90)</f>
        <v>0</v>
      </c>
      <c r="G85" s="18">
        <f>SUM(G86:G90)</f>
        <v>0</v>
      </c>
      <c r="H85" s="18" t="e">
        <f t="shared" si="1"/>
        <v>#DIV/0!</v>
      </c>
    </row>
    <row r="86" spans="2:8" s="2" customFormat="1" ht="30" customHeight="1">
      <c r="B86" s="27">
        <v>3292</v>
      </c>
      <c r="C86" s="28"/>
      <c r="D86" s="29"/>
      <c r="E86" s="31" t="s">
        <v>105</v>
      </c>
      <c r="F86" s="18">
        <v>0</v>
      </c>
      <c r="G86" s="18">
        <v>0</v>
      </c>
      <c r="H86" s="18" t="e">
        <f t="shared" si="1"/>
        <v>#DIV/0!</v>
      </c>
    </row>
    <row r="87" spans="2:8" s="2" customFormat="1" ht="30" customHeight="1">
      <c r="B87" s="27">
        <v>3293</v>
      </c>
      <c r="C87" s="28"/>
      <c r="D87" s="29"/>
      <c r="E87" s="31" t="s">
        <v>107</v>
      </c>
      <c r="F87" s="18">
        <v>0</v>
      </c>
      <c r="G87" s="18">
        <v>0</v>
      </c>
      <c r="H87" s="18" t="e">
        <f t="shared" si="1"/>
        <v>#DIV/0!</v>
      </c>
    </row>
    <row r="88" spans="2:8" s="2" customFormat="1" ht="30" customHeight="1">
      <c r="B88" s="27">
        <v>3294</v>
      </c>
      <c r="C88" s="28"/>
      <c r="D88" s="29"/>
      <c r="E88" s="31" t="s">
        <v>108</v>
      </c>
      <c r="F88" s="18">
        <v>0</v>
      </c>
      <c r="G88" s="18">
        <v>0</v>
      </c>
      <c r="H88" s="18" t="e">
        <f t="shared" si="1"/>
        <v>#DIV/0!</v>
      </c>
    </row>
    <row r="89" spans="2:8" s="2" customFormat="1" ht="30" customHeight="1">
      <c r="B89" s="27">
        <v>3295</v>
      </c>
      <c r="C89" s="28"/>
      <c r="D89" s="29"/>
      <c r="E89" s="31" t="s">
        <v>109</v>
      </c>
      <c r="F89" s="18">
        <v>0</v>
      </c>
      <c r="G89" s="18">
        <v>0</v>
      </c>
      <c r="H89" s="18" t="e">
        <f t="shared" si="1"/>
        <v>#DIV/0!</v>
      </c>
    </row>
    <row r="90" spans="2:8" s="2" customFormat="1" ht="30" customHeight="1">
      <c r="B90" s="27">
        <v>3299</v>
      </c>
      <c r="C90" s="28"/>
      <c r="D90" s="29"/>
      <c r="E90" s="31" t="s">
        <v>103</v>
      </c>
      <c r="F90" s="18">
        <v>0</v>
      </c>
      <c r="G90" s="18">
        <v>0</v>
      </c>
      <c r="H90" s="18" t="e">
        <f t="shared" si="1"/>
        <v>#DIV/0!</v>
      </c>
    </row>
    <row r="91" spans="2:8" s="2" customFormat="1" ht="30" customHeight="1">
      <c r="B91" s="27">
        <v>34</v>
      </c>
      <c r="C91" s="28"/>
      <c r="D91" s="29"/>
      <c r="E91" s="31" t="s">
        <v>235</v>
      </c>
      <c r="F91" s="18">
        <v>0</v>
      </c>
      <c r="G91" s="18">
        <v>0</v>
      </c>
      <c r="H91" s="18" t="e">
        <f t="shared" si="1"/>
        <v>#DIV/0!</v>
      </c>
    </row>
    <row r="92" spans="2:8" s="2" customFormat="1" ht="30" customHeight="1">
      <c r="B92" s="27">
        <v>343</v>
      </c>
      <c r="C92" s="28"/>
      <c r="D92" s="29"/>
      <c r="E92" s="31" t="s">
        <v>113</v>
      </c>
      <c r="F92" s="18">
        <v>0</v>
      </c>
      <c r="G92" s="18">
        <v>0</v>
      </c>
      <c r="H92" s="18" t="e">
        <f t="shared" si="1"/>
        <v>#DIV/0!</v>
      </c>
    </row>
    <row r="93" spans="2:8" s="2" customFormat="1" ht="30" customHeight="1">
      <c r="B93" s="27">
        <v>3431</v>
      </c>
      <c r="C93" s="28"/>
      <c r="D93" s="29"/>
      <c r="E93" s="31" t="s">
        <v>115</v>
      </c>
      <c r="F93" s="18">
        <v>0</v>
      </c>
      <c r="G93" s="18">
        <v>0</v>
      </c>
      <c r="H93" s="18" t="e">
        <f t="shared" si="1"/>
        <v>#DIV/0!</v>
      </c>
    </row>
    <row r="94" spans="2:8" s="2" customFormat="1" ht="30" customHeight="1">
      <c r="B94" s="219" t="s">
        <v>206</v>
      </c>
      <c r="C94" s="220"/>
      <c r="D94" s="221"/>
      <c r="E94" s="21" t="s">
        <v>207</v>
      </c>
      <c r="F94" s="23">
        <v>105500</v>
      </c>
      <c r="G94" s="23">
        <v>61484.83</v>
      </c>
      <c r="H94" s="23">
        <f t="shared" si="1"/>
        <v>58.279459715639817</v>
      </c>
    </row>
    <row r="95" spans="2:8" s="2" customFormat="1" ht="30" customHeight="1">
      <c r="B95" s="227">
        <v>3</v>
      </c>
      <c r="C95" s="227"/>
      <c r="D95" s="227"/>
      <c r="E95" s="26" t="s">
        <v>60</v>
      </c>
      <c r="F95" s="18">
        <v>105500</v>
      </c>
      <c r="G95" s="18">
        <v>61484.83</v>
      </c>
      <c r="H95" s="18">
        <f t="shared" si="1"/>
        <v>58.279459715639817</v>
      </c>
    </row>
    <row r="96" spans="2:8" s="2" customFormat="1" ht="30" customHeight="1">
      <c r="B96" s="226">
        <v>32</v>
      </c>
      <c r="C96" s="224"/>
      <c r="D96" s="225"/>
      <c r="E96" s="26" t="s">
        <v>70</v>
      </c>
      <c r="F96" s="18">
        <v>104515.62</v>
      </c>
      <c r="G96" s="18">
        <v>60821.91</v>
      </c>
      <c r="H96" s="18">
        <f t="shared" si="1"/>
        <v>58.194086204530969</v>
      </c>
    </row>
    <row r="97" spans="2:8" s="2" customFormat="1" ht="30" customHeight="1">
      <c r="B97" s="27">
        <v>321</v>
      </c>
      <c r="C97" s="28"/>
      <c r="D97" s="29"/>
      <c r="E97" s="30" t="s">
        <v>71</v>
      </c>
      <c r="F97" s="18">
        <v>5470</v>
      </c>
      <c r="G97" s="18">
        <v>5060.3999999999996</v>
      </c>
      <c r="H97" s="18">
        <f t="shared" si="1"/>
        <v>92.511882998171842</v>
      </c>
    </row>
    <row r="98" spans="2:8" s="2" customFormat="1" ht="30" customHeight="1">
      <c r="B98" s="27">
        <v>3211</v>
      </c>
      <c r="C98" s="28"/>
      <c r="D98" s="29"/>
      <c r="E98" s="30" t="s">
        <v>72</v>
      </c>
      <c r="F98" s="18">
        <v>5000</v>
      </c>
      <c r="G98" s="18">
        <v>3959</v>
      </c>
      <c r="H98" s="18">
        <f t="shared" si="1"/>
        <v>79.179999999999993</v>
      </c>
    </row>
    <row r="99" spans="2:8" s="2" customFormat="1" ht="30" customHeight="1">
      <c r="B99" s="27">
        <v>3213</v>
      </c>
      <c r="C99" s="28"/>
      <c r="D99" s="29"/>
      <c r="E99" s="30" t="s">
        <v>75</v>
      </c>
      <c r="F99" s="18">
        <v>350</v>
      </c>
      <c r="G99" s="18">
        <v>780.9</v>
      </c>
      <c r="H99" s="18">
        <f t="shared" si="1"/>
        <v>223.1142857142857</v>
      </c>
    </row>
    <row r="100" spans="2:8" s="2" customFormat="1" ht="30" customHeight="1">
      <c r="B100" s="27">
        <v>3214</v>
      </c>
      <c r="C100" s="28"/>
      <c r="D100" s="29"/>
      <c r="E100" s="30" t="s">
        <v>76</v>
      </c>
      <c r="F100" s="18">
        <v>120</v>
      </c>
      <c r="G100" s="18">
        <v>320.5</v>
      </c>
      <c r="H100" s="18">
        <f t="shared" si="1"/>
        <v>267.08333333333331</v>
      </c>
    </row>
    <row r="101" spans="2:8" s="2" customFormat="1" ht="30" customHeight="1">
      <c r="B101" s="27">
        <v>322</v>
      </c>
      <c r="C101" s="28"/>
      <c r="D101" s="29"/>
      <c r="E101" s="30" t="s">
        <v>77</v>
      </c>
      <c r="F101" s="18">
        <v>58548.35</v>
      </c>
      <c r="G101" s="18">
        <v>30158.66</v>
      </c>
      <c r="H101" s="18">
        <f t="shared" si="1"/>
        <v>51.51069159079632</v>
      </c>
    </row>
    <row r="102" spans="2:8" s="2" customFormat="1" ht="30" customHeight="1">
      <c r="B102" s="27">
        <v>3221</v>
      </c>
      <c r="C102" s="28"/>
      <c r="D102" s="29"/>
      <c r="E102" s="30" t="s">
        <v>79</v>
      </c>
      <c r="F102" s="18">
        <v>13500</v>
      </c>
      <c r="G102" s="18">
        <v>10139.219999999999</v>
      </c>
      <c r="H102" s="18">
        <f t="shared" si="1"/>
        <v>75.10533333333332</v>
      </c>
    </row>
    <row r="103" spans="2:8" s="2" customFormat="1" ht="30" customHeight="1">
      <c r="B103" s="27">
        <v>3223</v>
      </c>
      <c r="C103" s="28"/>
      <c r="D103" s="29"/>
      <c r="E103" s="30" t="s">
        <v>82</v>
      </c>
      <c r="F103" s="18">
        <v>43498.35</v>
      </c>
      <c r="G103" s="18">
        <v>19402.400000000001</v>
      </c>
      <c r="H103" s="18">
        <f t="shared" si="1"/>
        <v>44.604910301195339</v>
      </c>
    </row>
    <row r="104" spans="2:8" s="2" customFormat="1" ht="30" customHeight="1">
      <c r="B104" s="27">
        <v>3224</v>
      </c>
      <c r="C104" s="28"/>
      <c r="D104" s="29"/>
      <c r="E104" s="31" t="s">
        <v>231</v>
      </c>
      <c r="F104" s="18">
        <v>1000</v>
      </c>
      <c r="G104" s="18">
        <v>252.82</v>
      </c>
      <c r="H104" s="18">
        <f t="shared" si="1"/>
        <v>25.282</v>
      </c>
    </row>
    <row r="105" spans="2:8" s="2" customFormat="1" ht="30" customHeight="1">
      <c r="B105" s="27">
        <v>3225</v>
      </c>
      <c r="C105" s="28"/>
      <c r="D105" s="29"/>
      <c r="E105" s="31" t="s">
        <v>85</v>
      </c>
      <c r="F105" s="18">
        <v>250</v>
      </c>
      <c r="G105" s="18">
        <v>364.22</v>
      </c>
      <c r="H105" s="18">
        <f t="shared" si="1"/>
        <v>145.68800000000002</v>
      </c>
    </row>
    <row r="106" spans="2:8" s="2" customFormat="1" ht="30" customHeight="1">
      <c r="B106" s="27">
        <v>3227</v>
      </c>
      <c r="C106" s="28"/>
      <c r="D106" s="29"/>
      <c r="E106" s="31" t="s">
        <v>86</v>
      </c>
      <c r="F106" s="18">
        <v>300</v>
      </c>
      <c r="G106" s="18">
        <v>0</v>
      </c>
      <c r="H106" s="18">
        <f t="shared" si="1"/>
        <v>0</v>
      </c>
    </row>
    <row r="107" spans="2:8" s="2" customFormat="1" ht="30" customHeight="1">
      <c r="B107" s="27">
        <v>323</v>
      </c>
      <c r="C107" s="28"/>
      <c r="D107" s="29"/>
      <c r="E107" s="31" t="s">
        <v>87</v>
      </c>
      <c r="F107" s="18">
        <v>39444.18</v>
      </c>
      <c r="G107" s="18">
        <v>24739.84</v>
      </c>
      <c r="H107" s="18">
        <f t="shared" si="1"/>
        <v>62.721141623428345</v>
      </c>
    </row>
    <row r="108" spans="2:8" s="2" customFormat="1" ht="30" customHeight="1">
      <c r="B108" s="27">
        <v>3231</v>
      </c>
      <c r="C108" s="28"/>
      <c r="D108" s="29"/>
      <c r="E108" s="31" t="s">
        <v>89</v>
      </c>
      <c r="F108" s="18">
        <v>5621.17</v>
      </c>
      <c r="G108" s="18">
        <v>3264.7</v>
      </c>
      <c r="H108" s="18">
        <f t="shared" si="1"/>
        <v>58.078656222814814</v>
      </c>
    </row>
    <row r="109" spans="2:8" s="2" customFormat="1" ht="30" customHeight="1">
      <c r="B109" s="27">
        <v>3232</v>
      </c>
      <c r="C109" s="28"/>
      <c r="D109" s="29"/>
      <c r="E109" s="31" t="s">
        <v>91</v>
      </c>
      <c r="F109" s="18">
        <v>14000</v>
      </c>
      <c r="G109" s="18">
        <v>8970.75</v>
      </c>
      <c r="H109" s="18">
        <f t="shared" si="1"/>
        <v>64.076785714285705</v>
      </c>
    </row>
    <row r="110" spans="2:8" s="2" customFormat="1" ht="30" customHeight="1">
      <c r="B110" s="27">
        <v>3234</v>
      </c>
      <c r="C110" s="28"/>
      <c r="D110" s="29"/>
      <c r="E110" s="31" t="s">
        <v>94</v>
      </c>
      <c r="F110" s="18">
        <v>12223.01</v>
      </c>
      <c r="G110" s="18">
        <v>8155.02</v>
      </c>
      <c r="H110" s="18">
        <f t="shared" si="1"/>
        <v>66.718590592660902</v>
      </c>
    </row>
    <row r="111" spans="2:8" s="2" customFormat="1" ht="30" customHeight="1">
      <c r="B111" s="27">
        <v>3236</v>
      </c>
      <c r="C111" s="28"/>
      <c r="D111" s="29"/>
      <c r="E111" s="31" t="s">
        <v>96</v>
      </c>
      <c r="F111" s="18">
        <v>3500</v>
      </c>
      <c r="G111" s="18">
        <v>1384.87</v>
      </c>
      <c r="H111" s="18">
        <f t="shared" si="1"/>
        <v>39.567714285714281</v>
      </c>
    </row>
    <row r="112" spans="2:8" s="2" customFormat="1" ht="30" customHeight="1">
      <c r="B112" s="27">
        <v>3237</v>
      </c>
      <c r="C112" s="28"/>
      <c r="D112" s="29"/>
      <c r="E112" s="31" t="s">
        <v>97</v>
      </c>
      <c r="F112" s="18">
        <v>100</v>
      </c>
      <c r="G112" s="18">
        <v>62.5</v>
      </c>
      <c r="H112" s="18">
        <f t="shared" si="1"/>
        <v>62.5</v>
      </c>
    </row>
    <row r="113" spans="2:8" s="2" customFormat="1" ht="30" customHeight="1">
      <c r="B113" s="27">
        <v>3238</v>
      </c>
      <c r="C113" s="28"/>
      <c r="D113" s="29"/>
      <c r="E113" s="31" t="s">
        <v>99</v>
      </c>
      <c r="F113" s="18">
        <v>2300</v>
      </c>
      <c r="G113" s="18">
        <v>1682.87</v>
      </c>
      <c r="H113" s="18">
        <f t="shared" si="1"/>
        <v>73.168260869565216</v>
      </c>
    </row>
    <row r="114" spans="2:8" s="2" customFormat="1" ht="30" customHeight="1">
      <c r="B114" s="27">
        <v>3239</v>
      </c>
      <c r="C114" s="28"/>
      <c r="D114" s="29"/>
      <c r="E114" s="31" t="s">
        <v>101</v>
      </c>
      <c r="F114" s="18">
        <v>1700</v>
      </c>
      <c r="G114" s="18">
        <v>1219.1300000000001</v>
      </c>
      <c r="H114" s="18">
        <f t="shared" si="1"/>
        <v>71.713529411764711</v>
      </c>
    </row>
    <row r="115" spans="2:8" s="2" customFormat="1" ht="30" customHeight="1">
      <c r="B115" s="27">
        <v>329</v>
      </c>
      <c r="C115" s="28"/>
      <c r="D115" s="29"/>
      <c r="E115" s="31" t="s">
        <v>103</v>
      </c>
      <c r="F115" s="18">
        <v>1053.0899999999999</v>
      </c>
      <c r="G115" s="18">
        <v>863.01</v>
      </c>
      <c r="H115" s="18">
        <f t="shared" si="1"/>
        <v>81.950260661481934</v>
      </c>
    </row>
    <row r="116" spans="2:8" s="2" customFormat="1" ht="30" customHeight="1">
      <c r="B116" s="27">
        <v>3292</v>
      </c>
      <c r="C116" s="28"/>
      <c r="D116" s="29"/>
      <c r="E116" s="31" t="s">
        <v>105</v>
      </c>
      <c r="F116" s="18">
        <v>0</v>
      </c>
      <c r="G116" s="18">
        <v>0</v>
      </c>
      <c r="H116" s="18" t="e">
        <f t="shared" si="1"/>
        <v>#DIV/0!</v>
      </c>
    </row>
    <row r="117" spans="2:8" s="2" customFormat="1" ht="30" customHeight="1">
      <c r="B117" s="27">
        <v>3294</v>
      </c>
      <c r="C117" s="28"/>
      <c r="D117" s="29"/>
      <c r="E117" s="31" t="s">
        <v>108</v>
      </c>
      <c r="F117" s="18">
        <v>53.09</v>
      </c>
      <c r="G117" s="18">
        <v>70</v>
      </c>
      <c r="H117" s="18">
        <f t="shared" si="1"/>
        <v>131.85157280090411</v>
      </c>
    </row>
    <row r="118" spans="2:8" s="2" customFormat="1" ht="30" customHeight="1">
      <c r="B118" s="27">
        <v>3299</v>
      </c>
      <c r="C118" s="28"/>
      <c r="D118" s="29"/>
      <c r="E118" s="31" t="s">
        <v>103</v>
      </c>
      <c r="F118" s="18">
        <v>1000</v>
      </c>
      <c r="G118" s="18">
        <v>793.01</v>
      </c>
      <c r="H118" s="18">
        <f t="shared" si="1"/>
        <v>79.301000000000002</v>
      </c>
    </row>
    <row r="119" spans="2:8" s="2" customFormat="1" ht="30" customHeight="1">
      <c r="B119" s="27">
        <v>34</v>
      </c>
      <c r="C119" s="28"/>
      <c r="D119" s="29"/>
      <c r="E119" s="31" t="s">
        <v>112</v>
      </c>
      <c r="F119" s="18">
        <v>984.38</v>
      </c>
      <c r="G119" s="18">
        <v>662.92</v>
      </c>
      <c r="H119" s="18">
        <f t="shared" si="1"/>
        <v>67.343911903939528</v>
      </c>
    </row>
    <row r="120" spans="2:8" s="2" customFormat="1" ht="30" customHeight="1">
      <c r="B120" s="27">
        <v>343</v>
      </c>
      <c r="C120" s="28"/>
      <c r="D120" s="29"/>
      <c r="E120" s="31" t="s">
        <v>113</v>
      </c>
      <c r="F120" s="18">
        <v>984.38</v>
      </c>
      <c r="G120" s="18">
        <v>662.92</v>
      </c>
      <c r="H120" s="18">
        <f t="shared" si="1"/>
        <v>67.343911903939528</v>
      </c>
    </row>
    <row r="121" spans="2:8" s="2" customFormat="1" ht="30" customHeight="1">
      <c r="B121" s="27">
        <v>3431</v>
      </c>
      <c r="C121" s="28"/>
      <c r="D121" s="29"/>
      <c r="E121" s="31" t="s">
        <v>115</v>
      </c>
      <c r="F121" s="18">
        <v>984.38</v>
      </c>
      <c r="G121" s="18">
        <v>662.92</v>
      </c>
      <c r="H121" s="18">
        <f t="shared" si="1"/>
        <v>67.343911903939528</v>
      </c>
    </row>
    <row r="122" spans="2:8" s="2" customFormat="1" ht="30" customHeight="1">
      <c r="B122" s="219" t="s">
        <v>204</v>
      </c>
      <c r="C122" s="220"/>
      <c r="D122" s="221"/>
      <c r="E122" s="21" t="s">
        <v>205</v>
      </c>
      <c r="F122" s="37">
        <v>0</v>
      </c>
      <c r="G122" s="37">
        <v>0</v>
      </c>
      <c r="H122" s="23" t="e">
        <f t="shared" si="1"/>
        <v>#DIV/0!</v>
      </c>
    </row>
    <row r="123" spans="2:8" s="2" customFormat="1" ht="30" customHeight="1">
      <c r="B123" s="227">
        <v>3</v>
      </c>
      <c r="C123" s="227"/>
      <c r="D123" s="227"/>
      <c r="E123" s="26" t="s">
        <v>60</v>
      </c>
      <c r="F123" s="22">
        <v>0</v>
      </c>
      <c r="G123" s="22">
        <v>0</v>
      </c>
      <c r="H123" s="18" t="e">
        <f t="shared" si="1"/>
        <v>#DIV/0!</v>
      </c>
    </row>
    <row r="124" spans="2:8" s="2" customFormat="1" ht="30" customHeight="1">
      <c r="B124" s="226">
        <v>32</v>
      </c>
      <c r="C124" s="224"/>
      <c r="D124" s="225"/>
      <c r="E124" s="26" t="s">
        <v>70</v>
      </c>
      <c r="F124" s="18">
        <v>0</v>
      </c>
      <c r="G124" s="18">
        <v>0</v>
      </c>
      <c r="H124" s="18" t="e">
        <f t="shared" si="1"/>
        <v>#DIV/0!</v>
      </c>
    </row>
    <row r="125" spans="2:8" s="2" customFormat="1" ht="30" customHeight="1">
      <c r="B125" s="27">
        <v>322</v>
      </c>
      <c r="C125" s="28"/>
      <c r="D125" s="29"/>
      <c r="E125" s="30" t="s">
        <v>77</v>
      </c>
      <c r="F125" s="18">
        <v>0</v>
      </c>
      <c r="G125" s="18">
        <v>0</v>
      </c>
      <c r="H125" s="18" t="e">
        <f t="shared" si="1"/>
        <v>#DIV/0!</v>
      </c>
    </row>
    <row r="126" spans="2:8" s="2" customFormat="1" ht="30" customHeight="1">
      <c r="B126" s="27">
        <v>3221</v>
      </c>
      <c r="C126" s="28"/>
      <c r="D126" s="29"/>
      <c r="E126" s="30" t="s">
        <v>79</v>
      </c>
      <c r="F126" s="18">
        <v>0</v>
      </c>
      <c r="G126" s="18">
        <v>0</v>
      </c>
      <c r="H126" s="18" t="e">
        <f t="shared" si="1"/>
        <v>#DIV/0!</v>
      </c>
    </row>
    <row r="127" spans="2:8" s="2" customFormat="1" ht="30" customHeight="1">
      <c r="B127" s="27">
        <v>3225</v>
      </c>
      <c r="C127" s="28"/>
      <c r="D127" s="29"/>
      <c r="E127" s="30" t="s">
        <v>85</v>
      </c>
      <c r="F127" s="18">
        <v>0</v>
      </c>
      <c r="G127" s="18">
        <v>0</v>
      </c>
      <c r="H127" s="18" t="e">
        <f t="shared" si="1"/>
        <v>#DIV/0!</v>
      </c>
    </row>
    <row r="128" spans="2:8" s="2" customFormat="1" ht="30" customHeight="1">
      <c r="B128" s="27">
        <v>323</v>
      </c>
      <c r="C128" s="28"/>
      <c r="D128" s="29"/>
      <c r="E128" s="31" t="s">
        <v>87</v>
      </c>
      <c r="F128" s="18">
        <f>SUM(F129,F131)</f>
        <v>0</v>
      </c>
      <c r="G128" s="18">
        <v>0</v>
      </c>
      <c r="H128" s="18" t="e">
        <f t="shared" si="1"/>
        <v>#DIV/0!</v>
      </c>
    </row>
    <row r="129" spans="2:8" s="2" customFormat="1" ht="30" customHeight="1">
      <c r="B129" s="27">
        <v>3232</v>
      </c>
      <c r="C129" s="28"/>
      <c r="D129" s="29"/>
      <c r="E129" s="31" t="s">
        <v>91</v>
      </c>
      <c r="F129" s="18">
        <v>0</v>
      </c>
      <c r="G129" s="18">
        <v>0</v>
      </c>
      <c r="H129" s="18" t="e">
        <f t="shared" si="1"/>
        <v>#DIV/0!</v>
      </c>
    </row>
    <row r="130" spans="2:8" s="2" customFormat="1" ht="30" customHeight="1">
      <c r="B130" s="27">
        <v>3236</v>
      </c>
      <c r="C130" s="28"/>
      <c r="D130" s="29"/>
      <c r="E130" s="31" t="s">
        <v>96</v>
      </c>
      <c r="F130" s="18">
        <v>0</v>
      </c>
      <c r="G130" s="18">
        <v>0</v>
      </c>
      <c r="H130" s="18" t="e">
        <f t="shared" si="1"/>
        <v>#DIV/0!</v>
      </c>
    </row>
    <row r="131" spans="2:8" s="2" customFormat="1" ht="30" customHeight="1">
      <c r="B131" s="27">
        <v>3238</v>
      </c>
      <c r="C131" s="28"/>
      <c r="D131" s="29"/>
      <c r="E131" s="31" t="s">
        <v>99</v>
      </c>
      <c r="F131" s="18">
        <v>0</v>
      </c>
      <c r="G131" s="18">
        <v>0</v>
      </c>
      <c r="H131" s="18" t="e">
        <f t="shared" si="1"/>
        <v>#DIV/0!</v>
      </c>
    </row>
    <row r="132" spans="2:8" s="2" customFormat="1" ht="30" customHeight="1">
      <c r="B132" s="27">
        <v>329</v>
      </c>
      <c r="C132" s="28"/>
      <c r="D132" s="29"/>
      <c r="E132" s="31" t="s">
        <v>103</v>
      </c>
      <c r="F132" s="18">
        <v>0</v>
      </c>
      <c r="G132" s="18">
        <v>0</v>
      </c>
      <c r="H132" s="18" t="e">
        <f t="shared" si="1"/>
        <v>#DIV/0!</v>
      </c>
    </row>
    <row r="133" spans="2:8" s="2" customFormat="1" ht="30" customHeight="1">
      <c r="B133" s="27">
        <v>3294</v>
      </c>
      <c r="C133" s="28"/>
      <c r="D133" s="29"/>
      <c r="E133" s="31" t="s">
        <v>108</v>
      </c>
      <c r="F133" s="18">
        <v>0</v>
      </c>
      <c r="G133" s="18">
        <v>0</v>
      </c>
      <c r="H133" s="18" t="e">
        <f t="shared" si="1"/>
        <v>#DIV/0!</v>
      </c>
    </row>
    <row r="134" spans="2:8" s="2" customFormat="1" ht="30" customHeight="1">
      <c r="B134" s="223" t="s">
        <v>208</v>
      </c>
      <c r="C134" s="224"/>
      <c r="D134" s="225"/>
      <c r="E134" s="21" t="s">
        <v>236</v>
      </c>
      <c r="F134" s="23">
        <v>0</v>
      </c>
      <c r="G134" s="23">
        <v>0</v>
      </c>
      <c r="H134" s="23" t="e">
        <f t="shared" si="1"/>
        <v>#DIV/0!</v>
      </c>
    </row>
    <row r="135" spans="2:8" s="2" customFormat="1" ht="30" customHeight="1">
      <c r="B135" s="27">
        <v>3</v>
      </c>
      <c r="C135" s="28"/>
      <c r="D135" s="29"/>
      <c r="E135" s="31" t="s">
        <v>60</v>
      </c>
      <c r="F135" s="33">
        <v>0</v>
      </c>
      <c r="G135" s="33">
        <f t="shared" ref="G135" si="2">SUM(G136)</f>
        <v>0</v>
      </c>
      <c r="H135" s="18" t="e">
        <f t="shared" si="1"/>
        <v>#DIV/0!</v>
      </c>
    </row>
    <row r="136" spans="2:8" s="2" customFormat="1" ht="30" customHeight="1">
      <c r="B136" s="27">
        <v>32</v>
      </c>
      <c r="C136" s="28"/>
      <c r="D136" s="29"/>
      <c r="E136" s="31" t="s">
        <v>70</v>
      </c>
      <c r="F136" s="33">
        <v>0</v>
      </c>
      <c r="G136" s="33">
        <v>0</v>
      </c>
      <c r="H136" s="18" t="e">
        <f t="shared" si="1"/>
        <v>#DIV/0!</v>
      </c>
    </row>
    <row r="137" spans="2:8" s="2" customFormat="1" ht="30" customHeight="1">
      <c r="B137" s="27">
        <v>322</v>
      </c>
      <c r="C137" s="28"/>
      <c r="D137" s="29"/>
      <c r="E137" s="31" t="s">
        <v>77</v>
      </c>
      <c r="F137" s="33">
        <v>0</v>
      </c>
      <c r="G137" s="33">
        <v>0</v>
      </c>
      <c r="H137" s="18" t="e">
        <f t="shared" si="1"/>
        <v>#DIV/0!</v>
      </c>
    </row>
    <row r="138" spans="2:8" s="2" customFormat="1" ht="30" customHeight="1">
      <c r="B138" s="27">
        <v>3223</v>
      </c>
      <c r="C138" s="28"/>
      <c r="D138" s="29"/>
      <c r="E138" s="31" t="s">
        <v>82</v>
      </c>
      <c r="F138" s="18">
        <v>0</v>
      </c>
      <c r="G138" s="18">
        <v>0</v>
      </c>
      <c r="H138" s="18" t="e">
        <f t="shared" si="1"/>
        <v>#DIV/0!</v>
      </c>
    </row>
    <row r="139" spans="2:8" s="2" customFormat="1" ht="30" customHeight="1">
      <c r="B139" s="223" t="s">
        <v>214</v>
      </c>
      <c r="C139" s="224"/>
      <c r="D139" s="225"/>
      <c r="E139" s="21" t="s">
        <v>215</v>
      </c>
      <c r="F139" s="23">
        <v>2119499.37</v>
      </c>
      <c r="G139" s="23">
        <v>1195208.77</v>
      </c>
      <c r="H139" s="23">
        <f t="shared" si="1"/>
        <v>56.391088712614248</v>
      </c>
    </row>
    <row r="140" spans="2:8" s="2" customFormat="1" ht="30" customHeight="1">
      <c r="B140" s="27">
        <v>3</v>
      </c>
      <c r="C140" s="28"/>
      <c r="D140" s="29"/>
      <c r="E140" s="31" t="s">
        <v>60</v>
      </c>
      <c r="F140" s="18">
        <v>2119499.37</v>
      </c>
      <c r="G140" s="18">
        <v>1195208.7</v>
      </c>
      <c r="H140" s="18">
        <f t="shared" si="1"/>
        <v>56.391085409947536</v>
      </c>
    </row>
    <row r="141" spans="2:8" s="2" customFormat="1" ht="30" customHeight="1">
      <c r="B141" s="27">
        <v>31</v>
      </c>
      <c r="C141" s="28"/>
      <c r="D141" s="29"/>
      <c r="E141" s="31" t="s">
        <v>61</v>
      </c>
      <c r="F141" s="18">
        <v>2060417.99</v>
      </c>
      <c r="G141" s="18">
        <v>1163471.98</v>
      </c>
      <c r="H141" s="18">
        <f t="shared" si="1"/>
        <v>56.467764582078807</v>
      </c>
    </row>
    <row r="142" spans="2:8" s="2" customFormat="1" ht="30" customHeight="1">
      <c r="B142" s="27">
        <v>311</v>
      </c>
      <c r="C142" s="28"/>
      <c r="D142" s="29"/>
      <c r="E142" s="31" t="s">
        <v>62</v>
      </c>
      <c r="F142" s="18">
        <v>1710654.67</v>
      </c>
      <c r="G142" s="18">
        <v>978223.59</v>
      </c>
      <c r="H142" s="18">
        <f t="shared" si="1"/>
        <v>57.184165054189464</v>
      </c>
    </row>
    <row r="143" spans="2:8" s="2" customFormat="1" ht="30" customHeight="1">
      <c r="B143" s="27">
        <v>3111</v>
      </c>
      <c r="C143" s="28"/>
      <c r="D143" s="29"/>
      <c r="E143" s="31" t="s">
        <v>63</v>
      </c>
      <c r="F143" s="18">
        <v>1642085.77</v>
      </c>
      <c r="G143" s="18">
        <v>920700.31</v>
      </c>
      <c r="H143" s="18">
        <f t="shared" si="1"/>
        <v>56.068953694178838</v>
      </c>
    </row>
    <row r="144" spans="2:8" s="2" customFormat="1" ht="30" customHeight="1">
      <c r="B144" s="27">
        <v>3113</v>
      </c>
      <c r="C144" s="28"/>
      <c r="D144" s="29"/>
      <c r="E144" s="31" t="s">
        <v>64</v>
      </c>
      <c r="F144" s="18">
        <v>55184.2</v>
      </c>
      <c r="G144" s="18">
        <v>49659.92</v>
      </c>
      <c r="H144" s="18">
        <f t="shared" si="1"/>
        <v>89.989381018479932</v>
      </c>
    </row>
    <row r="145" spans="2:8" s="2" customFormat="1" ht="30" customHeight="1">
      <c r="B145" s="27">
        <v>3114</v>
      </c>
      <c r="C145" s="28"/>
      <c r="D145" s="29"/>
      <c r="E145" s="31" t="s">
        <v>65</v>
      </c>
      <c r="F145" s="18">
        <v>13384.7</v>
      </c>
      <c r="G145" s="18">
        <v>7863.36</v>
      </c>
      <c r="H145" s="18">
        <f t="shared" ref="H145:H211" si="3">(G145/F145*100)</f>
        <v>58.74886997840818</v>
      </c>
    </row>
    <row r="146" spans="2:8" s="2" customFormat="1" ht="30" customHeight="1">
      <c r="B146" s="27">
        <v>312</v>
      </c>
      <c r="C146" s="28"/>
      <c r="D146" s="29"/>
      <c r="E146" s="31" t="s">
        <v>66</v>
      </c>
      <c r="F146" s="33">
        <v>67505.3</v>
      </c>
      <c r="G146" s="33">
        <v>30018.34</v>
      </c>
      <c r="H146" s="18">
        <f t="shared" si="3"/>
        <v>44.468123243656422</v>
      </c>
    </row>
    <row r="147" spans="2:8" s="2" customFormat="1" ht="30" customHeight="1">
      <c r="B147" s="27">
        <v>3121</v>
      </c>
      <c r="C147" s="28"/>
      <c r="D147" s="29"/>
      <c r="E147" s="31" t="s">
        <v>66</v>
      </c>
      <c r="F147" s="18">
        <v>67505.3</v>
      </c>
      <c r="G147" s="18">
        <v>30018.34</v>
      </c>
      <c r="H147" s="18">
        <f t="shared" si="3"/>
        <v>44.468123243656422</v>
      </c>
    </row>
    <row r="148" spans="2:8" s="2" customFormat="1" ht="30" customHeight="1">
      <c r="B148" s="27">
        <v>313</v>
      </c>
      <c r="C148" s="28"/>
      <c r="D148" s="29"/>
      <c r="E148" s="31" t="s">
        <v>67</v>
      </c>
      <c r="F148" s="18">
        <v>282258.02</v>
      </c>
      <c r="G148" s="18">
        <v>155230.04999999999</v>
      </c>
      <c r="H148" s="18">
        <f t="shared" si="3"/>
        <v>54.995797816480106</v>
      </c>
    </row>
    <row r="149" spans="2:8" s="2" customFormat="1" ht="30" customHeight="1">
      <c r="B149" s="27">
        <v>3132</v>
      </c>
      <c r="C149" s="28"/>
      <c r="D149" s="29"/>
      <c r="E149" s="31" t="s">
        <v>68</v>
      </c>
      <c r="F149" s="18">
        <v>282258.02</v>
      </c>
      <c r="G149" s="18">
        <v>155230.04999999999</v>
      </c>
      <c r="H149" s="18">
        <f t="shared" si="3"/>
        <v>54.995797816480106</v>
      </c>
    </row>
    <row r="150" spans="2:8" s="2" customFormat="1" ht="30" customHeight="1">
      <c r="B150" s="27">
        <v>3133</v>
      </c>
      <c r="C150" s="28"/>
      <c r="D150" s="29"/>
      <c r="E150" s="31" t="s">
        <v>237</v>
      </c>
      <c r="F150" s="18">
        <v>0</v>
      </c>
      <c r="G150" s="18">
        <v>0</v>
      </c>
      <c r="H150" s="18" t="e">
        <f t="shared" si="3"/>
        <v>#DIV/0!</v>
      </c>
    </row>
    <row r="151" spans="2:8" s="2" customFormat="1" ht="30" customHeight="1">
      <c r="B151" s="226">
        <v>32</v>
      </c>
      <c r="C151" s="224"/>
      <c r="D151" s="225"/>
      <c r="E151" s="26" t="s">
        <v>70</v>
      </c>
      <c r="F151" s="18">
        <v>46828.08</v>
      </c>
      <c r="G151" s="18">
        <v>29979.78</v>
      </c>
      <c r="H151" s="18">
        <f t="shared" si="3"/>
        <v>64.020946406515051</v>
      </c>
    </row>
    <row r="152" spans="2:8" s="2" customFormat="1" ht="30" customHeight="1">
      <c r="B152" s="27">
        <v>321</v>
      </c>
      <c r="C152" s="28"/>
      <c r="D152" s="29"/>
      <c r="E152" s="30" t="s">
        <v>71</v>
      </c>
      <c r="F152" s="18">
        <v>38260</v>
      </c>
      <c r="G152" s="18">
        <v>23005.11</v>
      </c>
      <c r="H152" s="18">
        <f t="shared" si="3"/>
        <v>60.128358599059069</v>
      </c>
    </row>
    <row r="153" spans="2:8" s="2" customFormat="1" ht="30" customHeight="1">
      <c r="B153" s="27">
        <v>3211</v>
      </c>
      <c r="C153" s="28"/>
      <c r="D153" s="29"/>
      <c r="E153" s="30" t="s">
        <v>72</v>
      </c>
      <c r="F153" s="18">
        <v>260</v>
      </c>
      <c r="G153" s="18">
        <v>458.7</v>
      </c>
      <c r="H153" s="18">
        <f t="shared" si="3"/>
        <v>176.42307692307693</v>
      </c>
    </row>
    <row r="154" spans="2:8" s="2" customFormat="1" ht="30" customHeight="1">
      <c r="B154" s="27">
        <v>3212</v>
      </c>
      <c r="C154" s="28"/>
      <c r="D154" s="29"/>
      <c r="E154" s="31" t="s">
        <v>238</v>
      </c>
      <c r="F154" s="18">
        <v>38000</v>
      </c>
      <c r="G154" s="18">
        <v>22546.41</v>
      </c>
      <c r="H154" s="18">
        <f t="shared" si="3"/>
        <v>59.33265789473684</v>
      </c>
    </row>
    <row r="155" spans="2:8" s="2" customFormat="1" ht="30" customHeight="1">
      <c r="B155" s="27">
        <v>322</v>
      </c>
      <c r="C155" s="28"/>
      <c r="D155" s="29"/>
      <c r="E155" s="30" t="s">
        <v>77</v>
      </c>
      <c r="F155" s="18">
        <v>0</v>
      </c>
      <c r="G155" s="18">
        <v>1607.96</v>
      </c>
      <c r="H155" s="18" t="e">
        <f t="shared" si="3"/>
        <v>#DIV/0!</v>
      </c>
    </row>
    <row r="156" spans="2:8" s="2" customFormat="1" ht="30" customHeight="1">
      <c r="B156" s="27">
        <v>3221</v>
      </c>
      <c r="C156" s="28"/>
      <c r="D156" s="29"/>
      <c r="E156" s="30" t="s">
        <v>79</v>
      </c>
      <c r="F156" s="18">
        <v>0</v>
      </c>
      <c r="G156" s="18">
        <v>1607.96</v>
      </c>
      <c r="H156" s="18" t="e">
        <f t="shared" si="3"/>
        <v>#DIV/0!</v>
      </c>
    </row>
    <row r="157" spans="2:8" s="2" customFormat="1" ht="30" customHeight="1">
      <c r="B157" s="27">
        <v>3222</v>
      </c>
      <c r="C157" s="28"/>
      <c r="D157" s="29"/>
      <c r="E157" s="30" t="s">
        <v>80</v>
      </c>
      <c r="F157" s="18">
        <v>0</v>
      </c>
      <c r="G157" s="18">
        <v>0</v>
      </c>
      <c r="H157" s="18" t="e">
        <f t="shared" si="3"/>
        <v>#DIV/0!</v>
      </c>
    </row>
    <row r="158" spans="2:8" s="2" customFormat="1" ht="30" customHeight="1">
      <c r="B158" s="27">
        <v>3225</v>
      </c>
      <c r="C158" s="28"/>
      <c r="D158" s="29"/>
      <c r="E158" s="31" t="s">
        <v>85</v>
      </c>
      <c r="F158" s="18">
        <v>0</v>
      </c>
      <c r="G158" s="18"/>
      <c r="H158" s="18" t="e">
        <f t="shared" si="3"/>
        <v>#DIV/0!</v>
      </c>
    </row>
    <row r="159" spans="2:8" s="2" customFormat="1" ht="30" customHeight="1">
      <c r="B159" s="27">
        <v>323</v>
      </c>
      <c r="C159" s="28"/>
      <c r="D159" s="29"/>
      <c r="E159" s="31" t="s">
        <v>87</v>
      </c>
      <c r="F159" s="18">
        <v>2016.08</v>
      </c>
      <c r="G159" s="18">
        <v>1564.71</v>
      </c>
      <c r="H159" s="18">
        <f t="shared" si="3"/>
        <v>77.611503511765406</v>
      </c>
    </row>
    <row r="160" spans="2:8" s="2" customFormat="1" ht="30" customHeight="1">
      <c r="B160" s="174">
        <v>3231</v>
      </c>
      <c r="C160" s="172"/>
      <c r="D160" s="173"/>
      <c r="E160" s="182" t="s">
        <v>89</v>
      </c>
      <c r="F160" s="18"/>
      <c r="G160" s="18">
        <v>270</v>
      </c>
      <c r="H160" s="18"/>
    </row>
    <row r="161" spans="2:8" s="2" customFormat="1" ht="30" customHeight="1">
      <c r="B161" s="27">
        <v>3232</v>
      </c>
      <c r="C161" s="28"/>
      <c r="D161" s="29"/>
      <c r="E161" s="31" t="s">
        <v>91</v>
      </c>
      <c r="F161" s="18">
        <v>0</v>
      </c>
      <c r="G161" s="18">
        <v>0</v>
      </c>
      <c r="H161" s="18" t="e">
        <f t="shared" si="3"/>
        <v>#DIV/0!</v>
      </c>
    </row>
    <row r="162" spans="2:8" s="2" customFormat="1" ht="30" customHeight="1">
      <c r="B162" s="27">
        <v>3237</v>
      </c>
      <c r="C162" s="28"/>
      <c r="D162" s="29"/>
      <c r="E162" s="31" t="s">
        <v>97</v>
      </c>
      <c r="F162" s="18">
        <v>2016.08</v>
      </c>
      <c r="G162" s="18">
        <v>1294.71</v>
      </c>
      <c r="H162" s="18">
        <f t="shared" si="3"/>
        <v>64.219177810404346</v>
      </c>
    </row>
    <row r="163" spans="2:8" s="2" customFormat="1" ht="30" customHeight="1">
      <c r="B163" s="27">
        <v>3239</v>
      </c>
      <c r="C163" s="28"/>
      <c r="D163" s="29"/>
      <c r="E163" s="31" t="s">
        <v>101</v>
      </c>
      <c r="F163" s="18">
        <v>0</v>
      </c>
      <c r="G163" s="18">
        <v>0</v>
      </c>
      <c r="H163" s="18" t="e">
        <f t="shared" si="3"/>
        <v>#DIV/0!</v>
      </c>
    </row>
    <row r="164" spans="2:8" s="2" customFormat="1" ht="30" customHeight="1">
      <c r="B164" s="27">
        <v>324</v>
      </c>
      <c r="C164" s="28"/>
      <c r="D164" s="29"/>
      <c r="E164" s="31" t="s">
        <v>234</v>
      </c>
      <c r="F164" s="18">
        <v>0</v>
      </c>
      <c r="G164" s="18">
        <v>0</v>
      </c>
      <c r="H164" s="18" t="e">
        <f t="shared" si="3"/>
        <v>#DIV/0!</v>
      </c>
    </row>
    <row r="165" spans="2:8" s="2" customFormat="1" ht="30" customHeight="1">
      <c r="B165" s="27">
        <v>3241</v>
      </c>
      <c r="C165" s="28"/>
      <c r="D165" s="29"/>
      <c r="E165" s="31" t="s">
        <v>234</v>
      </c>
      <c r="F165" s="18">
        <v>0</v>
      </c>
      <c r="G165" s="18">
        <v>0</v>
      </c>
      <c r="H165" s="18" t="e">
        <f t="shared" si="3"/>
        <v>#DIV/0!</v>
      </c>
    </row>
    <row r="166" spans="2:8" s="2" customFormat="1" ht="30" customHeight="1">
      <c r="B166" s="27">
        <v>329</v>
      </c>
      <c r="C166" s="28"/>
      <c r="D166" s="29"/>
      <c r="E166" s="31" t="s">
        <v>103</v>
      </c>
      <c r="F166" s="18">
        <v>6552</v>
      </c>
      <c r="G166" s="18">
        <v>3802</v>
      </c>
      <c r="H166" s="18">
        <f t="shared" si="3"/>
        <v>58.028083028083032</v>
      </c>
    </row>
    <row r="167" spans="2:8" s="2" customFormat="1" ht="30" customHeight="1">
      <c r="B167" s="27">
        <v>3295</v>
      </c>
      <c r="C167" s="28"/>
      <c r="D167" s="29"/>
      <c r="E167" s="31" t="s">
        <v>109</v>
      </c>
      <c r="F167" s="18">
        <v>6552</v>
      </c>
      <c r="G167" s="18">
        <v>3802</v>
      </c>
      <c r="H167" s="18">
        <f t="shared" si="3"/>
        <v>58.028083028083032</v>
      </c>
    </row>
    <row r="168" spans="2:8" s="2" customFormat="1" ht="30" customHeight="1">
      <c r="B168" s="27">
        <v>3296</v>
      </c>
      <c r="C168" s="28"/>
      <c r="D168" s="29"/>
      <c r="E168" s="31" t="s">
        <v>110</v>
      </c>
      <c r="F168" s="18">
        <v>0</v>
      </c>
      <c r="G168" s="18">
        <v>0</v>
      </c>
      <c r="H168" s="18" t="e">
        <f t="shared" si="3"/>
        <v>#DIV/0!</v>
      </c>
    </row>
    <row r="169" spans="2:8" s="2" customFormat="1" ht="30" customHeight="1">
      <c r="B169" s="27">
        <v>34</v>
      </c>
      <c r="C169" s="28"/>
      <c r="D169" s="29"/>
      <c r="E169" s="31" t="s">
        <v>235</v>
      </c>
      <c r="F169" s="33">
        <v>0</v>
      </c>
      <c r="G169" s="33">
        <v>0</v>
      </c>
      <c r="H169" s="18" t="e">
        <f t="shared" si="3"/>
        <v>#DIV/0!</v>
      </c>
    </row>
    <row r="170" spans="2:8" s="2" customFormat="1" ht="30" customHeight="1">
      <c r="B170" s="27">
        <v>343</v>
      </c>
      <c r="C170" s="28"/>
      <c r="D170" s="29"/>
      <c r="E170" s="31" t="s">
        <v>113</v>
      </c>
      <c r="F170" s="33">
        <v>0</v>
      </c>
      <c r="G170" s="33">
        <v>0</v>
      </c>
      <c r="H170" s="18" t="e">
        <f t="shared" si="3"/>
        <v>#DIV/0!</v>
      </c>
    </row>
    <row r="171" spans="2:8" s="2" customFormat="1" ht="30" customHeight="1">
      <c r="B171" s="27">
        <v>3433</v>
      </c>
      <c r="C171" s="28"/>
      <c r="D171" s="29"/>
      <c r="E171" s="31" t="s">
        <v>116</v>
      </c>
      <c r="F171" s="18">
        <v>0</v>
      </c>
      <c r="G171" s="18">
        <v>0</v>
      </c>
      <c r="H171" s="18" t="e">
        <f t="shared" si="3"/>
        <v>#DIV/0!</v>
      </c>
    </row>
    <row r="172" spans="2:8" s="2" customFormat="1" ht="30" customHeight="1">
      <c r="B172" s="27">
        <v>37</v>
      </c>
      <c r="C172" s="28"/>
      <c r="D172" s="29"/>
      <c r="E172" s="31" t="s">
        <v>239</v>
      </c>
      <c r="F172" s="18">
        <v>12253.3</v>
      </c>
      <c r="G172" s="18">
        <v>1757.01</v>
      </c>
      <c r="H172" s="18">
        <f t="shared" si="3"/>
        <v>14.339076004015244</v>
      </c>
    </row>
    <row r="173" spans="2:8" s="2" customFormat="1" ht="30" customHeight="1">
      <c r="B173" s="27">
        <v>372</v>
      </c>
      <c r="C173" s="28"/>
      <c r="D173" s="29"/>
      <c r="E173" s="31" t="s">
        <v>240</v>
      </c>
      <c r="F173" s="18">
        <v>12253.3</v>
      </c>
      <c r="G173" s="18">
        <v>1757.01</v>
      </c>
      <c r="H173" s="18">
        <f t="shared" si="3"/>
        <v>14.339076004015244</v>
      </c>
    </row>
    <row r="174" spans="2:8" s="2" customFormat="1" ht="30" customHeight="1">
      <c r="B174" s="27">
        <v>3722</v>
      </c>
      <c r="C174" s="28"/>
      <c r="D174" s="29"/>
      <c r="E174" s="31" t="s">
        <v>120</v>
      </c>
      <c r="F174" s="18">
        <v>12253.3</v>
      </c>
      <c r="G174" s="18">
        <v>1757.01</v>
      </c>
      <c r="H174" s="18">
        <f t="shared" si="3"/>
        <v>14.339076004015244</v>
      </c>
    </row>
    <row r="175" spans="2:8" s="2" customFormat="1" ht="30" customHeight="1">
      <c r="B175" s="223" t="s">
        <v>218</v>
      </c>
      <c r="C175" s="224"/>
      <c r="D175" s="225"/>
      <c r="E175" s="21" t="s">
        <v>219</v>
      </c>
      <c r="F175" s="23">
        <v>0</v>
      </c>
      <c r="G175" s="23">
        <v>4532.5</v>
      </c>
      <c r="H175" s="23" t="e">
        <f t="shared" si="3"/>
        <v>#DIV/0!</v>
      </c>
    </row>
    <row r="176" spans="2:8" s="2" customFormat="1" ht="30" customHeight="1">
      <c r="B176" s="227">
        <v>3</v>
      </c>
      <c r="C176" s="227"/>
      <c r="D176" s="227"/>
      <c r="E176" s="26" t="s">
        <v>60</v>
      </c>
      <c r="F176" s="18">
        <v>0</v>
      </c>
      <c r="G176" s="18">
        <v>4532.5</v>
      </c>
      <c r="H176" s="18" t="e">
        <f t="shared" si="3"/>
        <v>#DIV/0!</v>
      </c>
    </row>
    <row r="177" spans="2:8" s="2" customFormat="1" ht="30" customHeight="1">
      <c r="B177" s="226">
        <v>32</v>
      </c>
      <c r="C177" s="224"/>
      <c r="D177" s="225"/>
      <c r="E177" s="26" t="s">
        <v>70</v>
      </c>
      <c r="F177" s="18">
        <v>0</v>
      </c>
      <c r="G177" s="18">
        <v>4532.5</v>
      </c>
      <c r="H177" s="18" t="e">
        <f t="shared" si="3"/>
        <v>#DIV/0!</v>
      </c>
    </row>
    <row r="178" spans="2:8" s="2" customFormat="1" ht="30" customHeight="1">
      <c r="B178" s="27">
        <v>321</v>
      </c>
      <c r="C178" s="28"/>
      <c r="D178" s="29"/>
      <c r="E178" s="30" t="s">
        <v>71</v>
      </c>
      <c r="F178" s="18">
        <f t="shared" ref="F178:G178" si="4">SUM(F179,F180)</f>
        <v>0</v>
      </c>
      <c r="G178" s="18">
        <f t="shared" si="4"/>
        <v>0</v>
      </c>
      <c r="H178" s="18" t="e">
        <f t="shared" si="3"/>
        <v>#DIV/0!</v>
      </c>
    </row>
    <row r="179" spans="2:8" s="2" customFormat="1" ht="30" customHeight="1">
      <c r="B179" s="27">
        <v>3211</v>
      </c>
      <c r="C179" s="28"/>
      <c r="D179" s="29"/>
      <c r="E179" s="30" t="s">
        <v>72</v>
      </c>
      <c r="F179" s="18">
        <v>0</v>
      </c>
      <c r="G179" s="18">
        <v>0</v>
      </c>
      <c r="H179" s="18" t="e">
        <f t="shared" si="3"/>
        <v>#DIV/0!</v>
      </c>
    </row>
    <row r="180" spans="2:8" s="2" customFormat="1" ht="30" customHeight="1">
      <c r="B180" s="27">
        <v>3213</v>
      </c>
      <c r="C180" s="28"/>
      <c r="D180" s="29"/>
      <c r="E180" s="30" t="s">
        <v>75</v>
      </c>
      <c r="F180" s="18">
        <v>0</v>
      </c>
      <c r="G180" s="18">
        <v>0</v>
      </c>
      <c r="H180" s="18" t="e">
        <f t="shared" si="3"/>
        <v>#DIV/0!</v>
      </c>
    </row>
    <row r="181" spans="2:8" s="2" customFormat="1" ht="30" customHeight="1">
      <c r="B181" s="27">
        <v>322</v>
      </c>
      <c r="C181" s="28"/>
      <c r="D181" s="29"/>
      <c r="E181" s="30" t="s">
        <v>77</v>
      </c>
      <c r="F181" s="18">
        <v>0</v>
      </c>
      <c r="G181" s="18">
        <f>SUM(G182,G183)</f>
        <v>3719.96</v>
      </c>
      <c r="H181" s="18" t="e">
        <f t="shared" si="3"/>
        <v>#DIV/0!</v>
      </c>
    </row>
    <row r="182" spans="2:8" s="2" customFormat="1" ht="30" customHeight="1">
      <c r="B182" s="27">
        <v>3221</v>
      </c>
      <c r="C182" s="28"/>
      <c r="D182" s="29"/>
      <c r="E182" s="30" t="s">
        <v>79</v>
      </c>
      <c r="F182" s="18">
        <v>0</v>
      </c>
      <c r="G182" s="18">
        <v>3719.96</v>
      </c>
      <c r="H182" s="18" t="e">
        <f t="shared" si="3"/>
        <v>#DIV/0!</v>
      </c>
    </row>
    <row r="183" spans="2:8" s="2" customFormat="1" ht="30" customHeight="1">
      <c r="B183" s="27">
        <v>3222</v>
      </c>
      <c r="C183" s="28"/>
      <c r="D183" s="29"/>
      <c r="E183" s="30" t="s">
        <v>80</v>
      </c>
      <c r="F183" s="18">
        <v>0</v>
      </c>
      <c r="G183" s="18">
        <v>0</v>
      </c>
      <c r="H183" s="18" t="e">
        <f t="shared" si="3"/>
        <v>#DIV/0!</v>
      </c>
    </row>
    <row r="184" spans="2:8" s="2" customFormat="1" ht="30" customHeight="1">
      <c r="B184" s="27">
        <v>323</v>
      </c>
      <c r="C184" s="28"/>
      <c r="D184" s="29"/>
      <c r="E184" s="31" t="s">
        <v>87</v>
      </c>
      <c r="F184" s="18">
        <f t="shared" ref="F184" si="5">SUM(F185,F186)</f>
        <v>0</v>
      </c>
      <c r="G184" s="18">
        <v>812.54</v>
      </c>
      <c r="H184" s="18" t="e">
        <f t="shared" si="3"/>
        <v>#DIV/0!</v>
      </c>
    </row>
    <row r="185" spans="2:8" s="2" customFormat="1" ht="30" customHeight="1">
      <c r="B185" s="27">
        <v>3237</v>
      </c>
      <c r="C185" s="28"/>
      <c r="D185" s="29"/>
      <c r="E185" s="31" t="s">
        <v>97</v>
      </c>
      <c r="F185" s="18">
        <v>0</v>
      </c>
      <c r="G185" s="18">
        <v>612.54</v>
      </c>
      <c r="H185" s="18" t="e">
        <f t="shared" si="3"/>
        <v>#DIV/0!</v>
      </c>
    </row>
    <row r="186" spans="2:8" s="2" customFormat="1" ht="30" customHeight="1">
      <c r="B186" s="27">
        <v>3239</v>
      </c>
      <c r="C186" s="28"/>
      <c r="D186" s="29"/>
      <c r="E186" s="31" t="s">
        <v>101</v>
      </c>
      <c r="F186" s="18">
        <v>0</v>
      </c>
      <c r="G186" s="18">
        <v>200</v>
      </c>
      <c r="H186" s="18" t="e">
        <f t="shared" si="3"/>
        <v>#DIV/0!</v>
      </c>
    </row>
    <row r="187" spans="2:8" s="2" customFormat="1" ht="30" customHeight="1">
      <c r="B187" s="223" t="s">
        <v>220</v>
      </c>
      <c r="C187" s="224"/>
      <c r="D187" s="225"/>
      <c r="E187" s="21" t="s">
        <v>221</v>
      </c>
      <c r="F187" s="23">
        <v>0</v>
      </c>
      <c r="G187" s="23">
        <v>0</v>
      </c>
      <c r="H187" s="23" t="e">
        <f t="shared" si="3"/>
        <v>#DIV/0!</v>
      </c>
    </row>
    <row r="188" spans="2:8" s="2" customFormat="1" ht="30" customHeight="1">
      <c r="B188" s="227">
        <v>3</v>
      </c>
      <c r="C188" s="227"/>
      <c r="D188" s="227"/>
      <c r="E188" s="26" t="s">
        <v>60</v>
      </c>
      <c r="F188" s="18">
        <v>0</v>
      </c>
      <c r="G188" s="18">
        <v>0</v>
      </c>
      <c r="H188" s="18" t="e">
        <f t="shared" si="3"/>
        <v>#DIV/0!</v>
      </c>
    </row>
    <row r="189" spans="2:8" s="2" customFormat="1" ht="30" customHeight="1">
      <c r="B189" s="226">
        <v>32</v>
      </c>
      <c r="C189" s="224"/>
      <c r="D189" s="225"/>
      <c r="E189" s="26" t="s">
        <v>70</v>
      </c>
      <c r="F189" s="18">
        <v>0</v>
      </c>
      <c r="G189" s="18">
        <v>0</v>
      </c>
      <c r="H189" s="18" t="e">
        <f t="shared" si="3"/>
        <v>#DIV/0!</v>
      </c>
    </row>
    <row r="190" spans="2:8" s="2" customFormat="1" ht="30" customHeight="1">
      <c r="B190" s="27">
        <v>321</v>
      </c>
      <c r="C190" s="28"/>
      <c r="D190" s="29"/>
      <c r="E190" s="30" t="s">
        <v>71</v>
      </c>
      <c r="F190" s="18">
        <v>0</v>
      </c>
      <c r="G190" s="18">
        <v>0</v>
      </c>
      <c r="H190" s="18" t="e">
        <f t="shared" si="3"/>
        <v>#DIV/0!</v>
      </c>
    </row>
    <row r="191" spans="2:8" s="2" customFormat="1" ht="30" customHeight="1">
      <c r="B191" s="27">
        <v>3211</v>
      </c>
      <c r="C191" s="28"/>
      <c r="D191" s="29"/>
      <c r="E191" s="30" t="s">
        <v>72</v>
      </c>
      <c r="F191" s="18">
        <v>0</v>
      </c>
      <c r="G191" s="18">
        <v>0</v>
      </c>
      <c r="H191" s="18" t="e">
        <f t="shared" si="3"/>
        <v>#DIV/0!</v>
      </c>
    </row>
    <row r="192" spans="2:8" s="2" customFormat="1" ht="30" customHeight="1">
      <c r="B192" s="27">
        <v>322</v>
      </c>
      <c r="C192" s="28"/>
      <c r="D192" s="29"/>
      <c r="E192" s="30" t="s">
        <v>77</v>
      </c>
      <c r="F192" s="18">
        <v>0</v>
      </c>
      <c r="G192" s="18">
        <v>0</v>
      </c>
      <c r="H192" s="18" t="e">
        <f t="shared" si="3"/>
        <v>#DIV/0!</v>
      </c>
    </row>
    <row r="193" spans="2:8" s="2" customFormat="1" ht="30" customHeight="1">
      <c r="B193" s="27">
        <v>3222</v>
      </c>
      <c r="C193" s="28"/>
      <c r="D193" s="29"/>
      <c r="E193" s="30" t="s">
        <v>80</v>
      </c>
      <c r="F193" s="18">
        <v>0</v>
      </c>
      <c r="G193" s="18">
        <v>0</v>
      </c>
      <c r="H193" s="18" t="e">
        <f t="shared" si="3"/>
        <v>#DIV/0!</v>
      </c>
    </row>
    <row r="194" spans="2:8" s="2" customFormat="1" ht="30" customHeight="1">
      <c r="B194" s="27">
        <v>323</v>
      </c>
      <c r="C194" s="28"/>
      <c r="D194" s="29"/>
      <c r="E194" s="30" t="s">
        <v>101</v>
      </c>
      <c r="F194" s="18">
        <v>0</v>
      </c>
      <c r="G194" s="18">
        <v>0</v>
      </c>
      <c r="H194" s="18" t="e">
        <f t="shared" si="3"/>
        <v>#DIV/0!</v>
      </c>
    </row>
    <row r="195" spans="2:8" s="2" customFormat="1" ht="30" customHeight="1">
      <c r="B195" s="27">
        <v>3239</v>
      </c>
      <c r="C195" s="28"/>
      <c r="D195" s="29"/>
      <c r="E195" s="30" t="s">
        <v>241</v>
      </c>
      <c r="F195" s="18">
        <v>0</v>
      </c>
      <c r="G195" s="18">
        <v>0</v>
      </c>
      <c r="H195" s="18" t="e">
        <f t="shared" si="3"/>
        <v>#DIV/0!</v>
      </c>
    </row>
    <row r="196" spans="2:8" s="2" customFormat="1" ht="39" customHeight="1">
      <c r="B196" s="223" t="s">
        <v>242</v>
      </c>
      <c r="C196" s="224"/>
      <c r="D196" s="225"/>
      <c r="E196" s="21" t="s">
        <v>243</v>
      </c>
      <c r="F196" s="23">
        <v>0</v>
      </c>
      <c r="G196" s="23"/>
      <c r="H196" s="23" t="e">
        <f t="shared" si="3"/>
        <v>#DIV/0!</v>
      </c>
    </row>
    <row r="197" spans="2:8" s="2" customFormat="1" ht="30" customHeight="1">
      <c r="B197" s="27">
        <v>4</v>
      </c>
      <c r="C197" s="28"/>
      <c r="D197" s="29"/>
      <c r="E197" s="30" t="s">
        <v>232</v>
      </c>
      <c r="F197" s="18">
        <v>0</v>
      </c>
      <c r="G197" s="18"/>
      <c r="H197" s="18" t="e">
        <f t="shared" si="3"/>
        <v>#DIV/0!</v>
      </c>
    </row>
    <row r="198" spans="2:8" s="2" customFormat="1" ht="30" customHeight="1">
      <c r="B198" s="27">
        <v>42</v>
      </c>
      <c r="C198" s="28"/>
      <c r="D198" s="29"/>
      <c r="E198" s="31" t="s">
        <v>244</v>
      </c>
      <c r="F198" s="18">
        <v>0</v>
      </c>
      <c r="G198" s="18"/>
      <c r="H198" s="18" t="e">
        <f t="shared" si="3"/>
        <v>#DIV/0!</v>
      </c>
    </row>
    <row r="199" spans="2:8" s="2" customFormat="1" ht="30" customHeight="1">
      <c r="B199" s="27">
        <v>424</v>
      </c>
      <c r="C199" s="28"/>
      <c r="D199" s="29"/>
      <c r="E199" s="31" t="s">
        <v>233</v>
      </c>
      <c r="F199" s="18">
        <v>0</v>
      </c>
      <c r="G199" s="18"/>
      <c r="H199" s="18" t="e">
        <f t="shared" si="3"/>
        <v>#DIV/0!</v>
      </c>
    </row>
    <row r="200" spans="2:8" s="2" customFormat="1" ht="30" customHeight="1">
      <c r="B200" s="27">
        <v>4241</v>
      </c>
      <c r="C200" s="28"/>
      <c r="D200" s="29"/>
      <c r="E200" s="30" t="s">
        <v>133</v>
      </c>
      <c r="F200" s="18">
        <v>0</v>
      </c>
      <c r="G200" s="18"/>
      <c r="H200" s="18" t="e">
        <f t="shared" si="3"/>
        <v>#DIV/0!</v>
      </c>
    </row>
    <row r="201" spans="2:8" s="2" customFormat="1" ht="30" customHeight="1">
      <c r="B201" s="219" t="s">
        <v>245</v>
      </c>
      <c r="C201" s="220"/>
      <c r="D201" s="221"/>
      <c r="E201" s="17" t="s">
        <v>246</v>
      </c>
      <c r="F201" s="23">
        <f>SUM(F202,F211)</f>
        <v>28600</v>
      </c>
      <c r="G201" s="23">
        <f>SUM(G202,G211)</f>
        <v>68.23</v>
      </c>
      <c r="H201" s="23">
        <f t="shared" si="3"/>
        <v>0.23856643356643359</v>
      </c>
    </row>
    <row r="202" spans="2:8" s="2" customFormat="1" ht="30" customHeight="1">
      <c r="B202" s="223" t="s">
        <v>204</v>
      </c>
      <c r="C202" s="224"/>
      <c r="D202" s="225"/>
      <c r="E202" s="31" t="s">
        <v>247</v>
      </c>
      <c r="F202" s="18">
        <v>0</v>
      </c>
      <c r="G202" s="18"/>
      <c r="H202" s="18" t="e">
        <f t="shared" si="3"/>
        <v>#DIV/0!</v>
      </c>
    </row>
    <row r="203" spans="2:8" s="2" customFormat="1" ht="30" customHeight="1">
      <c r="B203" s="227">
        <v>3</v>
      </c>
      <c r="C203" s="227"/>
      <c r="D203" s="227"/>
      <c r="E203" s="26" t="s">
        <v>60</v>
      </c>
      <c r="F203" s="18">
        <v>0</v>
      </c>
      <c r="G203" s="18"/>
      <c r="H203" s="18" t="e">
        <f t="shared" si="3"/>
        <v>#DIV/0!</v>
      </c>
    </row>
    <row r="204" spans="2:8" s="2" customFormat="1" ht="30" customHeight="1">
      <c r="B204" s="27">
        <v>37</v>
      </c>
      <c r="C204" s="28"/>
      <c r="D204" s="29"/>
      <c r="E204" s="31" t="s">
        <v>239</v>
      </c>
      <c r="F204" s="18">
        <v>0</v>
      </c>
      <c r="G204" s="18"/>
      <c r="H204" s="18" t="e">
        <f t="shared" si="3"/>
        <v>#DIV/0!</v>
      </c>
    </row>
    <row r="205" spans="2:8" s="2" customFormat="1" ht="30" customHeight="1">
      <c r="B205" s="27">
        <v>372</v>
      </c>
      <c r="C205" s="28"/>
      <c r="D205" s="29"/>
      <c r="E205" s="31" t="s">
        <v>240</v>
      </c>
      <c r="F205" s="18">
        <v>0</v>
      </c>
      <c r="G205" s="18"/>
      <c r="H205" s="18" t="e">
        <f t="shared" si="3"/>
        <v>#DIV/0!</v>
      </c>
    </row>
    <row r="206" spans="2:8" s="2" customFormat="1" ht="30" customHeight="1">
      <c r="B206" s="27">
        <v>3722</v>
      </c>
      <c r="C206" s="28"/>
      <c r="D206" s="29"/>
      <c r="E206" s="31" t="s">
        <v>120</v>
      </c>
      <c r="F206" s="18">
        <v>0</v>
      </c>
      <c r="G206" s="18"/>
      <c r="H206" s="18" t="e">
        <f t="shared" si="3"/>
        <v>#DIV/0!</v>
      </c>
    </row>
    <row r="207" spans="2:8" s="2" customFormat="1" ht="30" customHeight="1">
      <c r="B207" s="27">
        <v>4</v>
      </c>
      <c r="C207" s="28"/>
      <c r="D207" s="29"/>
      <c r="E207" s="30" t="s">
        <v>123</v>
      </c>
      <c r="F207" s="18">
        <v>0</v>
      </c>
      <c r="G207" s="18"/>
      <c r="H207" s="18" t="e">
        <f t="shared" si="3"/>
        <v>#DIV/0!</v>
      </c>
    </row>
    <row r="208" spans="2:8" s="2" customFormat="1" ht="30" customHeight="1">
      <c r="B208" s="27">
        <v>42</v>
      </c>
      <c r="C208" s="28"/>
      <c r="D208" s="29"/>
      <c r="E208" s="31" t="s">
        <v>124</v>
      </c>
      <c r="F208" s="18">
        <v>0</v>
      </c>
      <c r="G208" s="18"/>
      <c r="H208" s="18" t="e">
        <f t="shared" si="3"/>
        <v>#DIV/0!</v>
      </c>
    </row>
    <row r="209" spans="2:8" s="2" customFormat="1" ht="30" customHeight="1">
      <c r="B209" s="27">
        <v>424</v>
      </c>
      <c r="C209" s="28"/>
      <c r="D209" s="29"/>
      <c r="E209" s="31" t="s">
        <v>233</v>
      </c>
      <c r="F209" s="18">
        <v>0</v>
      </c>
      <c r="G209" s="18"/>
      <c r="H209" s="18" t="e">
        <f t="shared" si="3"/>
        <v>#DIV/0!</v>
      </c>
    </row>
    <row r="210" spans="2:8" s="2" customFormat="1" ht="30" customHeight="1">
      <c r="B210" s="27">
        <v>4241</v>
      </c>
      <c r="C210" s="28"/>
      <c r="D210" s="29"/>
      <c r="E210" s="31" t="s">
        <v>133</v>
      </c>
      <c r="F210" s="18">
        <v>0</v>
      </c>
      <c r="G210" s="18"/>
      <c r="H210" s="18" t="e">
        <f t="shared" si="3"/>
        <v>#DIV/0!</v>
      </c>
    </row>
    <row r="211" spans="2:8" s="2" customFormat="1" ht="30" customHeight="1">
      <c r="B211" s="223" t="s">
        <v>248</v>
      </c>
      <c r="C211" s="224"/>
      <c r="D211" s="225"/>
      <c r="E211" s="21" t="s">
        <v>249</v>
      </c>
      <c r="F211" s="23">
        <v>28600</v>
      </c>
      <c r="G211" s="23">
        <v>68.23</v>
      </c>
      <c r="H211" s="18">
        <f t="shared" si="3"/>
        <v>0.23856643356643359</v>
      </c>
    </row>
    <row r="212" spans="2:8" s="2" customFormat="1" ht="30" customHeight="1">
      <c r="B212" s="27">
        <v>3</v>
      </c>
      <c r="C212" s="28"/>
      <c r="D212" s="29"/>
      <c r="E212" s="31" t="s">
        <v>60</v>
      </c>
      <c r="F212" s="18">
        <v>28600</v>
      </c>
      <c r="G212" s="18">
        <v>68.23</v>
      </c>
      <c r="H212" s="18">
        <f t="shared" ref="H212:H276" si="6">(G212/F212*100)</f>
        <v>0.23856643356643359</v>
      </c>
    </row>
    <row r="213" spans="2:8" s="2" customFormat="1" ht="30" customHeight="1">
      <c r="B213" s="27">
        <v>37</v>
      </c>
      <c r="C213" s="28"/>
      <c r="D213" s="29"/>
      <c r="E213" s="31" t="s">
        <v>239</v>
      </c>
      <c r="F213" s="18">
        <v>28600</v>
      </c>
      <c r="G213" s="18">
        <v>68.23</v>
      </c>
      <c r="H213" s="18">
        <f t="shared" si="6"/>
        <v>0.23856643356643359</v>
      </c>
    </row>
    <row r="214" spans="2:8" s="2" customFormat="1" ht="30" customHeight="1">
      <c r="B214" s="27">
        <v>372</v>
      </c>
      <c r="C214" s="28"/>
      <c r="D214" s="29"/>
      <c r="E214" s="31" t="s">
        <v>240</v>
      </c>
      <c r="F214" s="18">
        <v>28600</v>
      </c>
      <c r="G214" s="18">
        <v>68.23</v>
      </c>
      <c r="H214" s="18">
        <f t="shared" si="6"/>
        <v>0.23856643356643359</v>
      </c>
    </row>
    <row r="215" spans="2:8" s="2" customFormat="1" ht="30" customHeight="1">
      <c r="B215" s="27">
        <v>3722</v>
      </c>
      <c r="C215" s="28"/>
      <c r="D215" s="29"/>
      <c r="E215" s="31" t="s">
        <v>120</v>
      </c>
      <c r="F215" s="18">
        <v>28600</v>
      </c>
      <c r="G215" s="18">
        <v>68.23</v>
      </c>
      <c r="H215" s="18">
        <f t="shared" si="6"/>
        <v>0.23856643356643359</v>
      </c>
    </row>
    <row r="216" spans="2:8" s="2" customFormat="1" ht="30" customHeight="1">
      <c r="B216" s="27">
        <v>4</v>
      </c>
      <c r="C216" s="28"/>
      <c r="D216" s="29"/>
      <c r="E216" s="31" t="s">
        <v>123</v>
      </c>
      <c r="F216" s="18">
        <v>8000</v>
      </c>
      <c r="G216" s="18">
        <v>0</v>
      </c>
      <c r="H216" s="18">
        <f t="shared" si="6"/>
        <v>0</v>
      </c>
    </row>
    <row r="217" spans="2:8" s="2" customFormat="1" ht="30" customHeight="1">
      <c r="B217" s="27">
        <v>42</v>
      </c>
      <c r="C217" s="28"/>
      <c r="D217" s="29"/>
      <c r="E217" s="31" t="s">
        <v>124</v>
      </c>
      <c r="F217" s="18">
        <v>8000</v>
      </c>
      <c r="G217" s="18">
        <v>0</v>
      </c>
      <c r="H217" s="18">
        <f t="shared" si="6"/>
        <v>0</v>
      </c>
    </row>
    <row r="218" spans="2:8" s="2" customFormat="1" ht="30" customHeight="1">
      <c r="B218" s="27">
        <v>424</v>
      </c>
      <c r="C218" s="28"/>
      <c r="D218" s="29"/>
      <c r="E218" s="31" t="s">
        <v>233</v>
      </c>
      <c r="F218" s="18">
        <v>8000</v>
      </c>
      <c r="G218" s="18">
        <v>0</v>
      </c>
      <c r="H218" s="18">
        <f t="shared" si="6"/>
        <v>0</v>
      </c>
    </row>
    <row r="219" spans="2:8" s="2" customFormat="1" ht="30" customHeight="1">
      <c r="B219" s="27">
        <v>4241</v>
      </c>
      <c r="C219" s="28"/>
      <c r="D219" s="29"/>
      <c r="E219" s="31" t="s">
        <v>133</v>
      </c>
      <c r="F219" s="18">
        <v>8000</v>
      </c>
      <c r="G219" s="18">
        <v>0</v>
      </c>
      <c r="H219" s="18">
        <f t="shared" si="6"/>
        <v>0</v>
      </c>
    </row>
    <row r="220" spans="2:8" s="2" customFormat="1" ht="30" customHeight="1">
      <c r="B220" s="219" t="s">
        <v>250</v>
      </c>
      <c r="C220" s="220"/>
      <c r="D220" s="221"/>
      <c r="E220" s="21" t="s">
        <v>251</v>
      </c>
      <c r="F220" s="23">
        <v>120618</v>
      </c>
      <c r="G220" s="23">
        <v>58469.4</v>
      </c>
      <c r="H220" s="23">
        <f t="shared" si="6"/>
        <v>48.474854499328458</v>
      </c>
    </row>
    <row r="221" spans="2:8" s="2" customFormat="1" ht="30" customHeight="1">
      <c r="B221" s="223" t="s">
        <v>214</v>
      </c>
      <c r="C221" s="224"/>
      <c r="D221" s="225"/>
      <c r="E221" s="21" t="s">
        <v>215</v>
      </c>
      <c r="F221" s="23">
        <v>120618</v>
      </c>
      <c r="G221" s="23">
        <v>58469.4</v>
      </c>
      <c r="H221" s="23">
        <f t="shared" si="6"/>
        <v>48.474854499328458</v>
      </c>
    </row>
    <row r="222" spans="2:8" s="2" customFormat="1" ht="30" customHeight="1">
      <c r="B222" s="227">
        <v>3</v>
      </c>
      <c r="C222" s="227"/>
      <c r="D222" s="227"/>
      <c r="E222" s="26" t="s">
        <v>60</v>
      </c>
      <c r="F222" s="18">
        <v>120618</v>
      </c>
      <c r="G222" s="18">
        <v>58469.4</v>
      </c>
      <c r="H222" s="18">
        <f t="shared" si="6"/>
        <v>48.474854499328458</v>
      </c>
    </row>
    <row r="223" spans="2:8" s="2" customFormat="1" ht="30" customHeight="1">
      <c r="B223" s="226">
        <v>32</v>
      </c>
      <c r="C223" s="224"/>
      <c r="D223" s="225"/>
      <c r="E223" s="26" t="s">
        <v>70</v>
      </c>
      <c r="F223" s="18">
        <v>120618</v>
      </c>
      <c r="G223" s="18">
        <v>58469.4</v>
      </c>
      <c r="H223" s="18">
        <f t="shared" si="6"/>
        <v>48.474854499328458</v>
      </c>
    </row>
    <row r="224" spans="2:8" s="2" customFormat="1" ht="30" customHeight="1">
      <c r="B224" s="27">
        <v>322</v>
      </c>
      <c r="C224" s="28"/>
      <c r="D224" s="29"/>
      <c r="E224" s="30" t="s">
        <v>77</v>
      </c>
      <c r="F224" s="18">
        <v>120618</v>
      </c>
      <c r="G224" s="18">
        <v>58469.4</v>
      </c>
      <c r="H224" s="18">
        <f t="shared" si="6"/>
        <v>48.474854499328458</v>
      </c>
    </row>
    <row r="225" spans="2:8" s="2" customFormat="1" ht="30" customHeight="1">
      <c r="B225" s="27">
        <v>3222</v>
      </c>
      <c r="C225" s="28"/>
      <c r="D225" s="29"/>
      <c r="E225" s="30" t="s">
        <v>80</v>
      </c>
      <c r="F225" s="18">
        <v>120618</v>
      </c>
      <c r="G225" s="18">
        <v>58469.4</v>
      </c>
      <c r="H225" s="18">
        <f t="shared" si="6"/>
        <v>48.474854499328458</v>
      </c>
    </row>
    <row r="226" spans="2:8" s="2" customFormat="1" ht="30" customHeight="1">
      <c r="B226" s="228" t="s">
        <v>252</v>
      </c>
      <c r="C226" s="229"/>
      <c r="D226" s="230"/>
      <c r="E226" s="24" t="s">
        <v>253</v>
      </c>
      <c r="F226" s="23">
        <f>SUM(F227,F285,F321,F334,F341)</f>
        <v>460398.4</v>
      </c>
      <c r="G226" s="23">
        <f>SUM(G227,G285,G321,G334,G341)</f>
        <v>253492.97</v>
      </c>
      <c r="H226" s="18">
        <f t="shared" si="6"/>
        <v>55.059481092896931</v>
      </c>
    </row>
    <row r="227" spans="2:8" s="2" customFormat="1" ht="30" customHeight="1">
      <c r="B227" s="219" t="s">
        <v>254</v>
      </c>
      <c r="C227" s="220"/>
      <c r="D227" s="221"/>
      <c r="E227" s="38" t="s">
        <v>255</v>
      </c>
      <c r="F227" s="23">
        <v>304712.38</v>
      </c>
      <c r="G227" s="23">
        <v>162758.1</v>
      </c>
      <c r="H227" s="18">
        <f t="shared" si="6"/>
        <v>53.413681452653819</v>
      </c>
    </row>
    <row r="228" spans="2:8" s="2" customFormat="1" ht="30" customHeight="1">
      <c r="B228" s="223" t="s">
        <v>202</v>
      </c>
      <c r="C228" s="224"/>
      <c r="D228" s="225"/>
      <c r="E228" s="21" t="s">
        <v>203</v>
      </c>
      <c r="F228" s="23">
        <v>221300.38</v>
      </c>
      <c r="G228" s="23">
        <v>105649.88</v>
      </c>
      <c r="H228" s="23">
        <f t="shared" si="6"/>
        <v>47.740487386420213</v>
      </c>
    </row>
    <row r="229" spans="2:8" s="2" customFormat="1" ht="30" customHeight="1">
      <c r="B229" s="227">
        <v>3</v>
      </c>
      <c r="C229" s="227"/>
      <c r="D229" s="227"/>
      <c r="E229" s="26" t="s">
        <v>60</v>
      </c>
      <c r="F229" s="18">
        <v>221300.38</v>
      </c>
      <c r="G229" s="18">
        <v>105649.88</v>
      </c>
      <c r="H229" s="18">
        <f t="shared" si="6"/>
        <v>47.740487386420213</v>
      </c>
    </row>
    <row r="230" spans="2:8" s="2" customFormat="1" ht="30" customHeight="1">
      <c r="B230" s="27">
        <v>31</v>
      </c>
      <c r="C230" s="28"/>
      <c r="D230" s="29"/>
      <c r="E230" s="31" t="s">
        <v>61</v>
      </c>
      <c r="F230" s="18">
        <v>113591.15</v>
      </c>
      <c r="G230" s="18">
        <v>50995.06</v>
      </c>
      <c r="H230" s="18">
        <f t="shared" si="6"/>
        <v>44.893515031760842</v>
      </c>
    </row>
    <row r="231" spans="2:8" s="2" customFormat="1" ht="30" customHeight="1">
      <c r="B231" s="27">
        <v>311</v>
      </c>
      <c r="C231" s="28"/>
      <c r="D231" s="29"/>
      <c r="E231" s="31" t="s">
        <v>62</v>
      </c>
      <c r="F231" s="18">
        <v>94842.19</v>
      </c>
      <c r="G231" s="18">
        <v>42768.29</v>
      </c>
      <c r="H231" s="18">
        <f t="shared" si="6"/>
        <v>45.094161153385429</v>
      </c>
    </row>
    <row r="232" spans="2:8" s="2" customFormat="1" ht="30" customHeight="1">
      <c r="B232" s="27">
        <v>3111</v>
      </c>
      <c r="C232" s="28"/>
      <c r="D232" s="29"/>
      <c r="E232" s="31" t="s">
        <v>63</v>
      </c>
      <c r="F232" s="18">
        <v>94842.19</v>
      </c>
      <c r="G232" s="18">
        <v>42768.29</v>
      </c>
      <c r="H232" s="18">
        <f t="shared" si="6"/>
        <v>45.094161153385429</v>
      </c>
    </row>
    <row r="233" spans="2:8" s="2" customFormat="1" ht="30" customHeight="1">
      <c r="B233" s="27">
        <v>3113</v>
      </c>
      <c r="C233" s="28"/>
      <c r="D233" s="29"/>
      <c r="E233" s="31" t="s">
        <v>64</v>
      </c>
      <c r="F233" s="18">
        <v>0</v>
      </c>
      <c r="G233" s="18">
        <v>338.58</v>
      </c>
      <c r="H233" s="18" t="e">
        <f t="shared" si="6"/>
        <v>#DIV/0!</v>
      </c>
    </row>
    <row r="234" spans="2:8" s="2" customFormat="1" ht="30" customHeight="1">
      <c r="B234" s="27">
        <v>3114</v>
      </c>
      <c r="C234" s="28"/>
      <c r="D234" s="29"/>
      <c r="E234" s="31" t="s">
        <v>65</v>
      </c>
      <c r="F234" s="18">
        <v>0</v>
      </c>
      <c r="G234" s="18">
        <v>0</v>
      </c>
      <c r="H234" s="18" t="e">
        <f t="shared" si="6"/>
        <v>#DIV/0!</v>
      </c>
    </row>
    <row r="235" spans="2:8" s="2" customFormat="1" ht="30" customHeight="1">
      <c r="B235" s="27">
        <v>312</v>
      </c>
      <c r="C235" s="28"/>
      <c r="D235" s="29"/>
      <c r="E235" s="31" t="s">
        <v>66</v>
      </c>
      <c r="F235" s="18">
        <v>3100</v>
      </c>
      <c r="G235" s="18">
        <v>1170</v>
      </c>
      <c r="H235" s="18">
        <f t="shared" si="6"/>
        <v>37.741935483870968</v>
      </c>
    </row>
    <row r="236" spans="2:8" s="2" customFormat="1" ht="30" customHeight="1">
      <c r="B236" s="27">
        <v>3121</v>
      </c>
      <c r="C236" s="28"/>
      <c r="D236" s="29"/>
      <c r="E236" s="31" t="s">
        <v>66</v>
      </c>
      <c r="F236" s="18">
        <v>3100</v>
      </c>
      <c r="G236" s="18">
        <v>1170</v>
      </c>
      <c r="H236" s="18">
        <f t="shared" si="6"/>
        <v>37.741935483870968</v>
      </c>
    </row>
    <row r="237" spans="2:8" s="2" customFormat="1" ht="30" customHeight="1">
      <c r="B237" s="27">
        <v>313</v>
      </c>
      <c r="C237" s="28"/>
      <c r="D237" s="29"/>
      <c r="E237" s="31" t="s">
        <v>67</v>
      </c>
      <c r="F237" s="18">
        <v>15648.396000000001</v>
      </c>
      <c r="G237" s="18">
        <v>7056.77</v>
      </c>
      <c r="H237" s="18">
        <f t="shared" si="6"/>
        <v>45.095804068353083</v>
      </c>
    </row>
    <row r="238" spans="2:8" s="2" customFormat="1" ht="30" customHeight="1">
      <c r="B238" s="27">
        <v>3132</v>
      </c>
      <c r="C238" s="28"/>
      <c r="D238" s="29"/>
      <c r="E238" s="31" t="s">
        <v>68</v>
      </c>
      <c r="F238" s="18">
        <v>15648.96</v>
      </c>
      <c r="G238" s="18">
        <v>7056.77</v>
      </c>
      <c r="H238" s="18">
        <f t="shared" si="6"/>
        <v>45.094178782487788</v>
      </c>
    </row>
    <row r="239" spans="2:8" s="2" customFormat="1" ht="30" customHeight="1">
      <c r="B239" s="27">
        <v>3133</v>
      </c>
      <c r="C239" s="28"/>
      <c r="D239" s="29"/>
      <c r="E239" s="31" t="s">
        <v>256</v>
      </c>
      <c r="F239" s="18">
        <v>0</v>
      </c>
      <c r="G239" s="18">
        <v>0</v>
      </c>
      <c r="H239" s="18" t="e">
        <f t="shared" si="6"/>
        <v>#DIV/0!</v>
      </c>
    </row>
    <row r="240" spans="2:8" s="2" customFormat="1" ht="30" customHeight="1">
      <c r="B240" s="226">
        <v>32</v>
      </c>
      <c r="C240" s="224"/>
      <c r="D240" s="225"/>
      <c r="E240" s="26" t="s">
        <v>70</v>
      </c>
      <c r="F240" s="18">
        <v>107709.23</v>
      </c>
      <c r="G240" s="18">
        <v>54654.82</v>
      </c>
      <c r="H240" s="18">
        <f t="shared" si="6"/>
        <v>50.742930759044512</v>
      </c>
    </row>
    <row r="241" spans="2:8" s="2" customFormat="1" ht="30" customHeight="1">
      <c r="B241" s="27">
        <v>321</v>
      </c>
      <c r="C241" s="28"/>
      <c r="D241" s="29"/>
      <c r="E241" s="30" t="s">
        <v>71</v>
      </c>
      <c r="F241" s="18">
        <v>1680.73</v>
      </c>
      <c r="G241" s="18">
        <v>1047.9000000000001</v>
      </c>
      <c r="H241" s="18">
        <f t="shared" si="6"/>
        <v>62.347908349348202</v>
      </c>
    </row>
    <row r="242" spans="2:8" s="2" customFormat="1" ht="30" customHeight="1">
      <c r="B242" s="27">
        <v>3212</v>
      </c>
      <c r="C242" s="28"/>
      <c r="D242" s="29"/>
      <c r="E242" s="31" t="s">
        <v>238</v>
      </c>
      <c r="F242" s="18">
        <v>1680.73</v>
      </c>
      <c r="G242" s="18">
        <v>1047.9000000000001</v>
      </c>
      <c r="H242" s="18">
        <f t="shared" si="6"/>
        <v>62.347908349348202</v>
      </c>
    </row>
    <row r="243" spans="2:8" s="2" customFormat="1" ht="30" customHeight="1">
      <c r="B243" s="27">
        <v>322</v>
      </c>
      <c r="C243" s="28"/>
      <c r="D243" s="29"/>
      <c r="E243" s="30" t="s">
        <v>77</v>
      </c>
      <c r="F243" s="18">
        <v>106028.5</v>
      </c>
      <c r="G243" s="18">
        <v>53606.92</v>
      </c>
      <c r="H243" s="18">
        <f t="shared" si="6"/>
        <v>50.558972351773349</v>
      </c>
    </row>
    <row r="244" spans="2:8" s="2" customFormat="1" ht="30" customHeight="1">
      <c r="B244" s="27">
        <v>3221</v>
      </c>
      <c r="C244" s="28"/>
      <c r="D244" s="29"/>
      <c r="E244" s="30" t="s">
        <v>79</v>
      </c>
      <c r="F244" s="18">
        <v>150</v>
      </c>
      <c r="G244" s="18">
        <v>0</v>
      </c>
      <c r="H244" s="18">
        <f t="shared" si="6"/>
        <v>0</v>
      </c>
    </row>
    <row r="245" spans="2:8" s="2" customFormat="1" ht="30" customHeight="1">
      <c r="B245" s="27">
        <v>3222</v>
      </c>
      <c r="C245" s="28"/>
      <c r="D245" s="29"/>
      <c r="E245" s="30" t="s">
        <v>80</v>
      </c>
      <c r="F245" s="18">
        <v>105878.5</v>
      </c>
      <c r="G245" s="18">
        <v>53606.92</v>
      </c>
      <c r="H245" s="18">
        <f t="shared" si="6"/>
        <v>50.630600169061701</v>
      </c>
    </row>
    <row r="246" spans="2:8" s="2" customFormat="1" ht="30" customHeight="1">
      <c r="B246" s="27">
        <v>3224</v>
      </c>
      <c r="C246" s="28"/>
      <c r="D246" s="29"/>
      <c r="E246" s="31" t="s">
        <v>231</v>
      </c>
      <c r="F246" s="18">
        <v>0</v>
      </c>
      <c r="G246" s="18">
        <v>0</v>
      </c>
      <c r="H246" s="18" t="e">
        <f t="shared" si="6"/>
        <v>#DIV/0!</v>
      </c>
    </row>
    <row r="247" spans="2:8" s="2" customFormat="1" ht="30" customHeight="1">
      <c r="B247" s="27">
        <v>3225</v>
      </c>
      <c r="C247" s="28"/>
      <c r="D247" s="29"/>
      <c r="E247" s="31" t="s">
        <v>85</v>
      </c>
      <c r="F247" s="18">
        <v>0</v>
      </c>
      <c r="G247" s="18">
        <v>0</v>
      </c>
      <c r="H247" s="18" t="e">
        <f t="shared" si="6"/>
        <v>#DIV/0!</v>
      </c>
    </row>
    <row r="248" spans="2:8" s="2" customFormat="1" ht="30" customHeight="1">
      <c r="B248" s="27">
        <v>323</v>
      </c>
      <c r="C248" s="28"/>
      <c r="D248" s="29"/>
      <c r="E248" s="31" t="s">
        <v>87</v>
      </c>
      <c r="F248" s="18">
        <v>0</v>
      </c>
      <c r="G248" s="18">
        <v>0</v>
      </c>
      <c r="H248" s="18" t="e">
        <f t="shared" si="6"/>
        <v>#DIV/0!</v>
      </c>
    </row>
    <row r="249" spans="2:8" s="2" customFormat="1" ht="30" customHeight="1">
      <c r="B249" s="27">
        <v>3232</v>
      </c>
      <c r="C249" s="28"/>
      <c r="D249" s="29"/>
      <c r="E249" s="31" t="s">
        <v>91</v>
      </c>
      <c r="F249" s="18">
        <v>0</v>
      </c>
      <c r="G249" s="18">
        <v>0</v>
      </c>
      <c r="H249" s="18" t="e">
        <f t="shared" si="6"/>
        <v>#DIV/0!</v>
      </c>
    </row>
    <row r="250" spans="2:8" s="2" customFormat="1" ht="30" customHeight="1">
      <c r="B250" s="27">
        <v>3239</v>
      </c>
      <c r="C250" s="28"/>
      <c r="D250" s="29"/>
      <c r="E250" s="31" t="s">
        <v>101</v>
      </c>
      <c r="F250" s="18">
        <v>0</v>
      </c>
      <c r="G250" s="18">
        <v>0</v>
      </c>
      <c r="H250" s="18" t="e">
        <f t="shared" si="6"/>
        <v>#DIV/0!</v>
      </c>
    </row>
    <row r="251" spans="2:8" s="2" customFormat="1" ht="30" customHeight="1">
      <c r="B251" s="27">
        <v>329</v>
      </c>
      <c r="C251" s="28"/>
      <c r="D251" s="29"/>
      <c r="E251" s="31" t="s">
        <v>103</v>
      </c>
      <c r="F251" s="18">
        <v>0</v>
      </c>
      <c r="G251" s="18">
        <v>0</v>
      </c>
      <c r="H251" s="18" t="e">
        <f t="shared" si="6"/>
        <v>#DIV/0!</v>
      </c>
    </row>
    <row r="252" spans="2:8" s="2" customFormat="1" ht="30" customHeight="1">
      <c r="B252" s="27">
        <v>3296</v>
      </c>
      <c r="C252" s="28"/>
      <c r="D252" s="29"/>
      <c r="E252" s="31" t="s">
        <v>110</v>
      </c>
      <c r="F252" s="18">
        <v>0</v>
      </c>
      <c r="G252" s="18">
        <v>0</v>
      </c>
      <c r="H252" s="18" t="e">
        <f t="shared" si="6"/>
        <v>#DIV/0!</v>
      </c>
    </row>
    <row r="253" spans="2:8" s="2" customFormat="1" ht="30" customHeight="1">
      <c r="B253" s="27">
        <v>34</v>
      </c>
      <c r="C253" s="28"/>
      <c r="D253" s="29"/>
      <c r="E253" s="31" t="s">
        <v>235</v>
      </c>
      <c r="F253" s="18">
        <v>0</v>
      </c>
      <c r="G253" s="18">
        <v>0</v>
      </c>
      <c r="H253" s="18" t="e">
        <f t="shared" si="6"/>
        <v>#DIV/0!</v>
      </c>
    </row>
    <row r="254" spans="2:8" s="2" customFormat="1" ht="30" customHeight="1">
      <c r="B254" s="27">
        <v>343</v>
      </c>
      <c r="C254" s="28"/>
      <c r="D254" s="29"/>
      <c r="E254" s="31" t="s">
        <v>113</v>
      </c>
      <c r="F254" s="18">
        <v>0</v>
      </c>
      <c r="G254" s="18">
        <v>0</v>
      </c>
      <c r="H254" s="18" t="e">
        <f t="shared" si="6"/>
        <v>#DIV/0!</v>
      </c>
    </row>
    <row r="255" spans="2:8" s="2" customFormat="1" ht="30" customHeight="1">
      <c r="B255" s="27">
        <v>3433</v>
      </c>
      <c r="C255" s="28"/>
      <c r="D255" s="29"/>
      <c r="E255" s="31" t="s">
        <v>116</v>
      </c>
      <c r="F255" s="18">
        <v>0</v>
      </c>
      <c r="G255" s="18">
        <v>0</v>
      </c>
      <c r="H255" s="18" t="e">
        <f t="shared" si="6"/>
        <v>#DIV/0!</v>
      </c>
    </row>
    <row r="256" spans="2:8" s="2" customFormat="1" ht="30" customHeight="1">
      <c r="B256" s="27">
        <v>4</v>
      </c>
      <c r="C256" s="28"/>
      <c r="D256" s="29"/>
      <c r="E256" s="31" t="s">
        <v>123</v>
      </c>
      <c r="F256" s="18">
        <v>0</v>
      </c>
      <c r="G256" s="18">
        <v>0</v>
      </c>
      <c r="H256" s="18" t="e">
        <f t="shared" si="6"/>
        <v>#DIV/0!</v>
      </c>
    </row>
    <row r="257" spans="2:8" s="2" customFormat="1" ht="30" customHeight="1">
      <c r="B257" s="27">
        <v>42</v>
      </c>
      <c r="C257" s="28"/>
      <c r="D257" s="29"/>
      <c r="E257" s="31" t="s">
        <v>124</v>
      </c>
      <c r="F257" s="18">
        <v>0</v>
      </c>
      <c r="G257" s="18">
        <v>0</v>
      </c>
      <c r="H257" s="18" t="e">
        <f t="shared" si="6"/>
        <v>#DIV/0!</v>
      </c>
    </row>
    <row r="258" spans="2:8" s="2" customFormat="1" ht="30" customHeight="1">
      <c r="B258" s="27">
        <v>422</v>
      </c>
      <c r="C258" s="28"/>
      <c r="D258" s="29"/>
      <c r="E258" s="31" t="s">
        <v>125</v>
      </c>
      <c r="F258" s="18">
        <v>0</v>
      </c>
      <c r="G258" s="18">
        <v>0</v>
      </c>
      <c r="H258" s="18" t="e">
        <f t="shared" si="6"/>
        <v>#DIV/0!</v>
      </c>
    </row>
    <row r="259" spans="2:8" s="2" customFormat="1" ht="30" customHeight="1">
      <c r="B259" s="27">
        <v>4221</v>
      </c>
      <c r="C259" s="28"/>
      <c r="D259" s="29"/>
      <c r="E259" s="31" t="s">
        <v>127</v>
      </c>
      <c r="F259" s="18">
        <v>0</v>
      </c>
      <c r="G259" s="18">
        <v>0</v>
      </c>
      <c r="H259" s="18" t="e">
        <f t="shared" si="6"/>
        <v>#DIV/0!</v>
      </c>
    </row>
    <row r="260" spans="2:8" s="2" customFormat="1" ht="30" customHeight="1">
      <c r="B260" s="223" t="s">
        <v>204</v>
      </c>
      <c r="C260" s="224"/>
      <c r="D260" s="225"/>
      <c r="E260" s="21" t="s">
        <v>247</v>
      </c>
      <c r="F260" s="23">
        <v>0</v>
      </c>
      <c r="G260" s="23">
        <v>2618.98</v>
      </c>
      <c r="H260" s="23" t="e">
        <f t="shared" si="6"/>
        <v>#DIV/0!</v>
      </c>
    </row>
    <row r="261" spans="2:8" s="2" customFormat="1" ht="30" customHeight="1">
      <c r="B261" s="27">
        <v>3</v>
      </c>
      <c r="C261" s="28"/>
      <c r="D261" s="29"/>
      <c r="E261" s="31" t="s">
        <v>60</v>
      </c>
      <c r="F261" s="18">
        <v>0</v>
      </c>
      <c r="G261" s="18">
        <v>2618.98</v>
      </c>
      <c r="H261" s="18" t="e">
        <f t="shared" si="6"/>
        <v>#DIV/0!</v>
      </c>
    </row>
    <row r="262" spans="2:8" s="2" customFormat="1" ht="30" customHeight="1">
      <c r="B262" s="27">
        <v>31</v>
      </c>
      <c r="C262" s="28"/>
      <c r="D262" s="29"/>
      <c r="E262" s="31" t="s">
        <v>61</v>
      </c>
      <c r="F262" s="18">
        <v>0</v>
      </c>
      <c r="G262" s="18">
        <v>2618.98</v>
      </c>
      <c r="H262" s="18" t="e">
        <f t="shared" si="6"/>
        <v>#DIV/0!</v>
      </c>
    </row>
    <row r="263" spans="2:8" s="2" customFormat="1" ht="30" customHeight="1">
      <c r="B263" s="27">
        <v>311</v>
      </c>
      <c r="C263" s="28"/>
      <c r="D263" s="29"/>
      <c r="E263" s="31" t="s">
        <v>62</v>
      </c>
      <c r="F263" s="18">
        <v>0</v>
      </c>
      <c r="G263" s="18">
        <v>2248.0500000000002</v>
      </c>
      <c r="H263" s="18" t="e">
        <f t="shared" si="6"/>
        <v>#DIV/0!</v>
      </c>
    </row>
    <row r="264" spans="2:8" s="2" customFormat="1" ht="30" customHeight="1">
      <c r="B264" s="27">
        <v>3111</v>
      </c>
      <c r="C264" s="28"/>
      <c r="D264" s="29"/>
      <c r="E264" s="31" t="s">
        <v>63</v>
      </c>
      <c r="F264" s="18">
        <v>0</v>
      </c>
      <c r="G264" s="18">
        <v>2248.0500000000002</v>
      </c>
      <c r="H264" s="18" t="e">
        <f t="shared" si="6"/>
        <v>#DIV/0!</v>
      </c>
    </row>
    <row r="265" spans="2:8" s="2" customFormat="1" ht="30" customHeight="1">
      <c r="B265" s="27">
        <v>313</v>
      </c>
      <c r="C265" s="28"/>
      <c r="D265" s="29"/>
      <c r="E265" s="31" t="s">
        <v>67</v>
      </c>
      <c r="F265" s="18">
        <v>0</v>
      </c>
      <c r="G265" s="18">
        <v>370.93</v>
      </c>
      <c r="H265" s="18" t="e">
        <f t="shared" si="6"/>
        <v>#DIV/0!</v>
      </c>
    </row>
    <row r="266" spans="2:8" s="2" customFormat="1" ht="30" customHeight="1">
      <c r="B266" s="27">
        <v>3132</v>
      </c>
      <c r="C266" s="28"/>
      <c r="D266" s="29"/>
      <c r="E266" s="31" t="s">
        <v>257</v>
      </c>
      <c r="F266" s="18">
        <v>0</v>
      </c>
      <c r="G266" s="18">
        <v>370.93</v>
      </c>
      <c r="H266" s="18" t="e">
        <f t="shared" si="6"/>
        <v>#DIV/0!</v>
      </c>
    </row>
    <row r="267" spans="2:8" s="2" customFormat="1" ht="30" customHeight="1">
      <c r="B267" s="27">
        <v>32</v>
      </c>
      <c r="C267" s="28"/>
      <c r="D267" s="29"/>
      <c r="E267" s="31" t="s">
        <v>70</v>
      </c>
      <c r="F267" s="18">
        <v>0</v>
      </c>
      <c r="G267" s="18">
        <v>0</v>
      </c>
      <c r="H267" s="18" t="e">
        <f t="shared" si="6"/>
        <v>#DIV/0!</v>
      </c>
    </row>
    <row r="268" spans="2:8" s="2" customFormat="1" ht="30" customHeight="1">
      <c r="B268" s="27">
        <v>321</v>
      </c>
      <c r="C268" s="28"/>
      <c r="D268" s="29"/>
      <c r="E268" s="31" t="s">
        <v>71</v>
      </c>
      <c r="F268" s="18">
        <v>0</v>
      </c>
      <c r="G268" s="18">
        <v>0</v>
      </c>
      <c r="H268" s="18" t="e">
        <f t="shared" si="6"/>
        <v>#DIV/0!</v>
      </c>
    </row>
    <row r="269" spans="2:8" s="2" customFormat="1" ht="30" customHeight="1">
      <c r="B269" s="27">
        <v>3212</v>
      </c>
      <c r="C269" s="28"/>
      <c r="D269" s="29"/>
      <c r="E269" s="31" t="s">
        <v>238</v>
      </c>
      <c r="F269" s="18">
        <v>0</v>
      </c>
      <c r="G269" s="18">
        <v>0</v>
      </c>
      <c r="H269" s="18" t="e">
        <f t="shared" si="6"/>
        <v>#DIV/0!</v>
      </c>
    </row>
    <row r="270" spans="2:8" s="2" customFormat="1" ht="30" customHeight="1">
      <c r="B270" s="223" t="s">
        <v>214</v>
      </c>
      <c r="C270" s="224"/>
      <c r="D270" s="225"/>
      <c r="E270" s="21" t="s">
        <v>215</v>
      </c>
      <c r="F270" s="23">
        <v>83412</v>
      </c>
      <c r="G270" s="23">
        <v>54489.24</v>
      </c>
      <c r="H270" s="18">
        <f t="shared" si="6"/>
        <v>65.325420802762196</v>
      </c>
    </row>
    <row r="271" spans="2:8" s="2" customFormat="1" ht="30" customHeight="1">
      <c r="B271" s="227">
        <v>3</v>
      </c>
      <c r="C271" s="227"/>
      <c r="D271" s="227"/>
      <c r="E271" s="26" t="s">
        <v>60</v>
      </c>
      <c r="F271" s="18">
        <v>83412</v>
      </c>
      <c r="G271" s="18">
        <v>54489.24</v>
      </c>
      <c r="H271" s="18">
        <f t="shared" si="6"/>
        <v>65.325420802762196</v>
      </c>
    </row>
    <row r="272" spans="2:8" s="2" customFormat="1" ht="30" customHeight="1">
      <c r="B272" s="27">
        <v>31</v>
      </c>
      <c r="C272" s="28"/>
      <c r="D272" s="29"/>
      <c r="E272" s="31" t="s">
        <v>61</v>
      </c>
      <c r="F272" s="18">
        <v>68194.69</v>
      </c>
      <c r="G272" s="18">
        <v>46697.69</v>
      </c>
      <c r="H272" s="18">
        <f t="shared" si="6"/>
        <v>68.477017785402353</v>
      </c>
    </row>
    <row r="273" spans="2:8" s="2" customFormat="1" ht="30" customHeight="1">
      <c r="B273" s="27">
        <v>311</v>
      </c>
      <c r="C273" s="28"/>
      <c r="D273" s="29"/>
      <c r="E273" s="31" t="s">
        <v>62</v>
      </c>
      <c r="F273" s="18">
        <v>56905.31</v>
      </c>
      <c r="G273" s="18">
        <v>39285.57</v>
      </c>
      <c r="H273" s="18">
        <f t="shared" si="6"/>
        <v>69.036738399281191</v>
      </c>
    </row>
    <row r="274" spans="2:8" s="2" customFormat="1" ht="30" customHeight="1">
      <c r="B274" s="27">
        <v>3111</v>
      </c>
      <c r="C274" s="28"/>
      <c r="D274" s="29"/>
      <c r="E274" s="31" t="s">
        <v>63</v>
      </c>
      <c r="F274" s="18">
        <v>56905.31</v>
      </c>
      <c r="G274" s="18">
        <v>39006.61</v>
      </c>
      <c r="H274" s="18">
        <f t="shared" si="6"/>
        <v>68.546520526819037</v>
      </c>
    </row>
    <row r="275" spans="2:8" s="2" customFormat="1" ht="30" customHeight="1">
      <c r="B275" s="175">
        <v>3113</v>
      </c>
      <c r="C275" s="176"/>
      <c r="D275" s="177"/>
      <c r="E275" s="31" t="s">
        <v>64</v>
      </c>
      <c r="F275" s="18">
        <v>0</v>
      </c>
      <c r="G275" s="18">
        <v>278.95999999999998</v>
      </c>
      <c r="H275" s="18" t="e">
        <f t="shared" si="6"/>
        <v>#DIV/0!</v>
      </c>
    </row>
    <row r="276" spans="2:8" s="2" customFormat="1" ht="30" customHeight="1">
      <c r="B276" s="27">
        <v>312</v>
      </c>
      <c r="C276" s="28"/>
      <c r="D276" s="29"/>
      <c r="E276" s="31" t="s">
        <v>66</v>
      </c>
      <c r="F276" s="18">
        <v>1900</v>
      </c>
      <c r="G276" s="18">
        <v>930</v>
      </c>
      <c r="H276" s="18">
        <f t="shared" si="6"/>
        <v>48.947368421052637</v>
      </c>
    </row>
    <row r="277" spans="2:8" s="2" customFormat="1" ht="30" customHeight="1">
      <c r="B277" s="27">
        <v>3121</v>
      </c>
      <c r="C277" s="28"/>
      <c r="D277" s="29"/>
      <c r="E277" s="31" t="s">
        <v>66</v>
      </c>
      <c r="F277" s="18">
        <v>1900</v>
      </c>
      <c r="G277" s="18">
        <v>930</v>
      </c>
      <c r="H277" s="18">
        <f t="shared" ref="H277:H342" si="7">(G277/F277*100)</f>
        <v>48.947368421052637</v>
      </c>
    </row>
    <row r="278" spans="2:8" s="2" customFormat="1" ht="30" customHeight="1">
      <c r="B278" s="27">
        <v>313</v>
      </c>
      <c r="C278" s="28"/>
      <c r="D278" s="29"/>
      <c r="E278" s="31" t="s">
        <v>67</v>
      </c>
      <c r="F278" s="18">
        <v>9389.3799999999992</v>
      </c>
      <c r="G278" s="18">
        <v>6482.12</v>
      </c>
      <c r="H278" s="18">
        <f t="shared" si="7"/>
        <v>69.036720209428097</v>
      </c>
    </row>
    <row r="279" spans="2:8" s="2" customFormat="1" ht="30" customHeight="1">
      <c r="B279" s="27">
        <v>3132</v>
      </c>
      <c r="C279" s="28"/>
      <c r="D279" s="29"/>
      <c r="E279" s="31" t="s">
        <v>68</v>
      </c>
      <c r="F279" s="18">
        <v>9389.3799999999992</v>
      </c>
      <c r="G279" s="18">
        <v>6482.12</v>
      </c>
      <c r="H279" s="18">
        <f t="shared" si="7"/>
        <v>69.036720209428097</v>
      </c>
    </row>
    <row r="280" spans="2:8" s="2" customFormat="1" ht="30" customHeight="1">
      <c r="B280" s="226">
        <v>32</v>
      </c>
      <c r="C280" s="224"/>
      <c r="D280" s="225"/>
      <c r="E280" s="26" t="s">
        <v>70</v>
      </c>
      <c r="F280" s="18">
        <v>15217.31</v>
      </c>
      <c r="G280" s="18">
        <v>7791.55</v>
      </c>
      <c r="H280" s="18">
        <f t="shared" si="7"/>
        <v>51.201887850086514</v>
      </c>
    </row>
    <row r="281" spans="2:8" s="2" customFormat="1" ht="30" customHeight="1">
      <c r="B281" s="27">
        <v>321</v>
      </c>
      <c r="C281" s="28"/>
      <c r="D281" s="29"/>
      <c r="E281" s="30" t="s">
        <v>71</v>
      </c>
      <c r="F281" s="18">
        <v>1105.31</v>
      </c>
      <c r="G281" s="18">
        <v>930.67</v>
      </c>
      <c r="H281" s="18">
        <f t="shared" si="7"/>
        <v>84.199907718196712</v>
      </c>
    </row>
    <row r="282" spans="2:8" s="2" customFormat="1" ht="30" customHeight="1">
      <c r="B282" s="27">
        <v>3212</v>
      </c>
      <c r="C282" s="28"/>
      <c r="D282" s="29"/>
      <c r="E282" s="31" t="s">
        <v>238</v>
      </c>
      <c r="F282" s="18">
        <v>1105.31</v>
      </c>
      <c r="G282" s="18">
        <v>930.67</v>
      </c>
      <c r="H282" s="18">
        <f t="shared" si="7"/>
        <v>84.199907718196712</v>
      </c>
    </row>
    <row r="283" spans="2:8" s="2" customFormat="1" ht="30" customHeight="1">
      <c r="B283" s="175">
        <v>322</v>
      </c>
      <c r="C283" s="176"/>
      <c r="D283" s="177"/>
      <c r="E283" s="31" t="s">
        <v>77</v>
      </c>
      <c r="F283" s="18">
        <v>14112</v>
      </c>
      <c r="G283" s="18">
        <v>6860.88</v>
      </c>
      <c r="H283" s="18">
        <f t="shared" si="7"/>
        <v>48.617346938775512</v>
      </c>
    </row>
    <row r="284" spans="2:8" s="2" customFormat="1" ht="30" customHeight="1">
      <c r="B284" s="175">
        <v>3222</v>
      </c>
      <c r="C284" s="176"/>
      <c r="D284" s="177"/>
      <c r="E284" s="31" t="s">
        <v>80</v>
      </c>
      <c r="F284" s="18">
        <v>14112</v>
      </c>
      <c r="G284" s="18">
        <v>6860.88</v>
      </c>
      <c r="H284" s="18">
        <f t="shared" si="7"/>
        <v>48.617346938775512</v>
      </c>
    </row>
    <row r="285" spans="2:8" s="2" customFormat="1" ht="30" customHeight="1">
      <c r="B285" s="219" t="s">
        <v>258</v>
      </c>
      <c r="C285" s="220"/>
      <c r="D285" s="221"/>
      <c r="E285" s="17" t="s">
        <v>259</v>
      </c>
      <c r="F285" s="23">
        <v>145072.37</v>
      </c>
      <c r="G285" s="23">
        <v>80148.83</v>
      </c>
      <c r="H285" s="18">
        <f t="shared" si="7"/>
        <v>55.247480964156026</v>
      </c>
    </row>
    <row r="286" spans="2:8" s="2" customFormat="1" ht="30" customHeight="1">
      <c r="B286" s="223" t="s">
        <v>194</v>
      </c>
      <c r="C286" s="224"/>
      <c r="D286" s="225"/>
      <c r="E286" s="19" t="s">
        <v>195</v>
      </c>
      <c r="F286" s="18">
        <v>101360.92</v>
      </c>
      <c r="G286" s="18">
        <v>59032.480000000003</v>
      </c>
      <c r="H286" s="18">
        <f t="shared" si="7"/>
        <v>58.239881800599292</v>
      </c>
    </row>
    <row r="287" spans="2:8" s="2" customFormat="1" ht="30" customHeight="1">
      <c r="B287" s="227">
        <v>3</v>
      </c>
      <c r="C287" s="227"/>
      <c r="D287" s="227"/>
      <c r="E287" s="26" t="s">
        <v>60</v>
      </c>
      <c r="F287" s="18">
        <v>101360.92</v>
      </c>
      <c r="G287" s="18">
        <v>59032.480000000003</v>
      </c>
      <c r="H287" s="18">
        <f t="shared" si="7"/>
        <v>58.239881800599292</v>
      </c>
    </row>
    <row r="288" spans="2:8" s="2" customFormat="1" ht="30" customHeight="1">
      <c r="B288" s="27">
        <v>31</v>
      </c>
      <c r="C288" s="28"/>
      <c r="D288" s="29"/>
      <c r="E288" s="31" t="s">
        <v>61</v>
      </c>
      <c r="F288" s="18">
        <f>SUM(F289,F291)</f>
        <v>15797.94</v>
      </c>
      <c r="G288" s="18">
        <f>SUM(G289,G291)</f>
        <v>16089.24</v>
      </c>
      <c r="H288" s="18">
        <f t="shared" si="7"/>
        <v>101.84391129476373</v>
      </c>
    </row>
    <row r="289" spans="2:8" s="2" customFormat="1" ht="30" customHeight="1">
      <c r="B289" s="27">
        <v>311</v>
      </c>
      <c r="C289" s="28"/>
      <c r="D289" s="29"/>
      <c r="E289" s="31" t="s">
        <v>62</v>
      </c>
      <c r="F289" s="18">
        <v>14597.94</v>
      </c>
      <c r="G289" s="18">
        <v>14489.24</v>
      </c>
      <c r="H289" s="18">
        <f t="shared" si="7"/>
        <v>99.255374388441112</v>
      </c>
    </row>
    <row r="290" spans="2:8" s="2" customFormat="1" ht="30" customHeight="1">
      <c r="B290" s="27">
        <v>3111</v>
      </c>
      <c r="C290" s="28"/>
      <c r="D290" s="29"/>
      <c r="E290" s="31" t="s">
        <v>63</v>
      </c>
      <c r="F290" s="18">
        <v>14597.94</v>
      </c>
      <c r="G290" s="18">
        <v>14489.24</v>
      </c>
      <c r="H290" s="18">
        <f t="shared" si="7"/>
        <v>99.255374388441112</v>
      </c>
    </row>
    <row r="291" spans="2:8" s="2" customFormat="1" ht="30" customHeight="1">
      <c r="B291" s="27">
        <v>312</v>
      </c>
      <c r="C291" s="28"/>
      <c r="D291" s="29"/>
      <c r="E291" s="31" t="s">
        <v>66</v>
      </c>
      <c r="F291" s="18">
        <v>1200</v>
      </c>
      <c r="G291" s="18">
        <v>1600</v>
      </c>
      <c r="H291" s="18">
        <f t="shared" si="7"/>
        <v>133.33333333333331</v>
      </c>
    </row>
    <row r="292" spans="2:8" s="2" customFormat="1" ht="30" customHeight="1">
      <c r="B292" s="27">
        <v>3121</v>
      </c>
      <c r="C292" s="28"/>
      <c r="D292" s="29"/>
      <c r="E292" s="31" t="s">
        <v>66</v>
      </c>
      <c r="F292" s="18">
        <v>1200</v>
      </c>
      <c r="G292" s="18">
        <v>1600</v>
      </c>
      <c r="H292" s="18">
        <f t="shared" si="7"/>
        <v>133.33333333333331</v>
      </c>
    </row>
    <row r="293" spans="2:8" s="2" customFormat="1" ht="30" customHeight="1">
      <c r="B293" s="223" t="s">
        <v>196</v>
      </c>
      <c r="C293" s="224"/>
      <c r="D293" s="225"/>
      <c r="E293" s="20" t="s">
        <v>197</v>
      </c>
      <c r="F293" s="23">
        <v>5614.56</v>
      </c>
      <c r="G293" s="23">
        <v>4439.22</v>
      </c>
      <c r="H293" s="23">
        <f t="shared" si="7"/>
        <v>79.066213559032235</v>
      </c>
    </row>
    <row r="294" spans="2:8" s="2" customFormat="1" ht="30" customHeight="1">
      <c r="B294" s="227">
        <v>3</v>
      </c>
      <c r="C294" s="227"/>
      <c r="D294" s="227"/>
      <c r="E294" s="26" t="s">
        <v>60</v>
      </c>
      <c r="F294" s="18">
        <v>5614.56</v>
      </c>
      <c r="G294" s="18">
        <v>4439.22</v>
      </c>
      <c r="H294" s="18">
        <f t="shared" si="7"/>
        <v>79.066213559032235</v>
      </c>
    </row>
    <row r="295" spans="2:8" s="2" customFormat="1" ht="30" customHeight="1">
      <c r="B295" s="27">
        <v>31</v>
      </c>
      <c r="C295" s="28"/>
      <c r="D295" s="29"/>
      <c r="E295" s="31" t="s">
        <v>61</v>
      </c>
      <c r="F295" s="18">
        <v>5614.56</v>
      </c>
      <c r="G295" s="18">
        <v>4439.22</v>
      </c>
      <c r="H295" s="18">
        <f t="shared" si="7"/>
        <v>79.066213559032235</v>
      </c>
    </row>
    <row r="296" spans="2:8" s="2" customFormat="1" ht="30" customHeight="1">
      <c r="B296" s="27">
        <v>311</v>
      </c>
      <c r="C296" s="28"/>
      <c r="D296" s="29"/>
      <c r="E296" s="31" t="s">
        <v>62</v>
      </c>
      <c r="F296" s="18">
        <v>5614.56</v>
      </c>
      <c r="G296" s="18">
        <v>4439.22</v>
      </c>
      <c r="H296" s="18">
        <f t="shared" si="7"/>
        <v>79.066213559032235</v>
      </c>
    </row>
    <row r="297" spans="2:8" s="2" customFormat="1" ht="30" customHeight="1">
      <c r="B297" s="27">
        <v>3111</v>
      </c>
      <c r="C297" s="28"/>
      <c r="D297" s="29"/>
      <c r="E297" s="31" t="s">
        <v>63</v>
      </c>
      <c r="F297" s="18">
        <v>5614.56</v>
      </c>
      <c r="G297" s="18">
        <v>4439.22</v>
      </c>
      <c r="H297" s="18">
        <f t="shared" si="7"/>
        <v>79.066213559032235</v>
      </c>
    </row>
    <row r="298" spans="2:8" s="2" customFormat="1" ht="30" customHeight="1">
      <c r="B298" s="223" t="s">
        <v>210</v>
      </c>
      <c r="C298" s="224"/>
      <c r="D298" s="225"/>
      <c r="E298" s="21" t="s">
        <v>211</v>
      </c>
      <c r="F298" s="23">
        <v>1554.3</v>
      </c>
      <c r="G298" s="23">
        <v>1554.3</v>
      </c>
      <c r="H298" s="23">
        <f t="shared" si="7"/>
        <v>100</v>
      </c>
    </row>
    <row r="299" spans="2:8" s="2" customFormat="1" ht="30" customHeight="1">
      <c r="B299" s="227">
        <v>3</v>
      </c>
      <c r="C299" s="227"/>
      <c r="D299" s="227"/>
      <c r="E299" s="26" t="s">
        <v>60</v>
      </c>
      <c r="F299" s="18">
        <v>1554.3</v>
      </c>
      <c r="G299" s="18">
        <v>1554.3</v>
      </c>
      <c r="H299" s="18">
        <f t="shared" si="7"/>
        <v>100</v>
      </c>
    </row>
    <row r="300" spans="2:8" s="2" customFormat="1" ht="30" customHeight="1">
      <c r="B300" s="27">
        <v>31</v>
      </c>
      <c r="C300" s="28"/>
      <c r="D300" s="29"/>
      <c r="E300" s="31" t="s">
        <v>61</v>
      </c>
      <c r="F300" s="18">
        <v>1554.3</v>
      </c>
      <c r="G300" s="18">
        <v>1554.3</v>
      </c>
      <c r="H300" s="18">
        <f t="shared" si="7"/>
        <v>100</v>
      </c>
    </row>
    <row r="301" spans="2:8" s="2" customFormat="1" ht="30" customHeight="1">
      <c r="B301" s="27">
        <v>311</v>
      </c>
      <c r="C301" s="28"/>
      <c r="D301" s="29"/>
      <c r="E301" s="31" t="s">
        <v>62</v>
      </c>
      <c r="F301" s="18">
        <v>1554.3</v>
      </c>
      <c r="G301" s="18">
        <v>1554.3</v>
      </c>
      <c r="H301" s="18">
        <f t="shared" si="7"/>
        <v>100</v>
      </c>
    </row>
    <row r="302" spans="2:8" s="2" customFormat="1" ht="30" customHeight="1">
      <c r="B302" s="27">
        <v>3111</v>
      </c>
      <c r="C302" s="28"/>
      <c r="D302" s="29"/>
      <c r="E302" s="31" t="s">
        <v>63</v>
      </c>
      <c r="F302" s="18">
        <v>1554.3</v>
      </c>
      <c r="G302" s="18">
        <v>1554.3</v>
      </c>
      <c r="H302" s="18">
        <f t="shared" si="7"/>
        <v>100</v>
      </c>
    </row>
    <row r="303" spans="2:8" s="2" customFormat="1" ht="30" customHeight="1">
      <c r="B303" s="223" t="s">
        <v>212</v>
      </c>
      <c r="C303" s="224"/>
      <c r="D303" s="225"/>
      <c r="E303" s="21" t="s">
        <v>213</v>
      </c>
      <c r="F303" s="23">
        <v>15643.81</v>
      </c>
      <c r="G303" s="23">
        <v>16792.25</v>
      </c>
      <c r="H303" s="23">
        <f t="shared" si="7"/>
        <v>107.3411783958</v>
      </c>
    </row>
    <row r="304" spans="2:8" s="2" customFormat="1" ht="30" customHeight="1">
      <c r="B304" s="227">
        <v>3</v>
      </c>
      <c r="C304" s="227"/>
      <c r="D304" s="227"/>
      <c r="E304" s="26" t="s">
        <v>60</v>
      </c>
      <c r="F304" s="18">
        <f>SUM(F305,F312)</f>
        <v>15643.81</v>
      </c>
      <c r="G304" s="18">
        <f>SUM(G305,G312)</f>
        <v>16792.25</v>
      </c>
      <c r="H304" s="18">
        <f t="shared" si="7"/>
        <v>107.3411783958</v>
      </c>
    </row>
    <row r="305" spans="2:8" s="2" customFormat="1" ht="30" customHeight="1">
      <c r="B305" s="27">
        <v>31</v>
      </c>
      <c r="C305" s="28"/>
      <c r="D305" s="29"/>
      <c r="E305" s="31" t="s">
        <v>61</v>
      </c>
      <c r="F305" s="18">
        <f>SUM(F306,F308,F310)</f>
        <v>12726.49</v>
      </c>
      <c r="G305" s="18">
        <f>SUM(G306,G308,G310)</f>
        <v>13883.89</v>
      </c>
      <c r="H305" s="18">
        <f t="shared" si="7"/>
        <v>109.09441644946878</v>
      </c>
    </row>
    <row r="306" spans="2:8" s="2" customFormat="1" ht="30" customHeight="1">
      <c r="B306" s="27">
        <v>311</v>
      </c>
      <c r="C306" s="28"/>
      <c r="D306" s="29"/>
      <c r="E306" s="31" t="s">
        <v>62</v>
      </c>
      <c r="F306" s="18">
        <v>5627.26</v>
      </c>
      <c r="G306" s="18">
        <v>6802.6</v>
      </c>
      <c r="H306" s="18">
        <f t="shared" si="7"/>
        <v>120.88654158506982</v>
      </c>
    </row>
    <row r="307" spans="2:8" s="2" customFormat="1" ht="30" customHeight="1">
      <c r="B307" s="27">
        <v>3111</v>
      </c>
      <c r="C307" s="28"/>
      <c r="D307" s="29"/>
      <c r="E307" s="31" t="s">
        <v>63</v>
      </c>
      <c r="F307" s="18">
        <v>5627.26</v>
      </c>
      <c r="G307" s="18">
        <v>6802.6</v>
      </c>
      <c r="H307" s="18">
        <f t="shared" si="7"/>
        <v>120.88654158506982</v>
      </c>
    </row>
    <row r="308" spans="2:8" s="2" customFormat="1" ht="30" customHeight="1">
      <c r="B308" s="27">
        <v>312</v>
      </c>
      <c r="C308" s="28"/>
      <c r="D308" s="29"/>
      <c r="E308" s="31" t="s">
        <v>66</v>
      </c>
      <c r="F308" s="18">
        <v>2100</v>
      </c>
      <c r="G308" s="18">
        <v>2100</v>
      </c>
      <c r="H308" s="18">
        <f t="shared" si="7"/>
        <v>100</v>
      </c>
    </row>
    <row r="309" spans="2:8" s="2" customFormat="1" ht="30" customHeight="1">
      <c r="B309" s="27">
        <v>3121</v>
      </c>
      <c r="C309" s="28"/>
      <c r="D309" s="29"/>
      <c r="E309" s="31" t="s">
        <v>66</v>
      </c>
      <c r="F309" s="18">
        <v>2100</v>
      </c>
      <c r="G309" s="18">
        <v>2100</v>
      </c>
      <c r="H309" s="18">
        <f t="shared" si="7"/>
        <v>100</v>
      </c>
    </row>
    <row r="310" spans="2:8" s="2" customFormat="1" ht="30" customHeight="1">
      <c r="B310" s="27">
        <v>313</v>
      </c>
      <c r="C310" s="28"/>
      <c r="D310" s="29"/>
      <c r="E310" s="31" t="s">
        <v>67</v>
      </c>
      <c r="F310" s="18">
        <v>4999.2299999999996</v>
      </c>
      <c r="G310" s="18">
        <v>4981.29</v>
      </c>
      <c r="H310" s="18">
        <f t="shared" si="7"/>
        <v>99.641144736289405</v>
      </c>
    </row>
    <row r="311" spans="2:8" s="2" customFormat="1" ht="30" customHeight="1">
      <c r="B311" s="27">
        <v>3132</v>
      </c>
      <c r="C311" s="28"/>
      <c r="D311" s="29"/>
      <c r="E311" s="31" t="s">
        <v>68</v>
      </c>
      <c r="F311" s="18">
        <v>4999.2299999999996</v>
      </c>
      <c r="G311" s="18">
        <v>4981.29</v>
      </c>
      <c r="H311" s="18">
        <f t="shared" si="7"/>
        <v>99.641144736289405</v>
      </c>
    </row>
    <row r="312" spans="2:8" s="2" customFormat="1" ht="30" customHeight="1">
      <c r="B312" s="226">
        <v>32</v>
      </c>
      <c r="C312" s="224"/>
      <c r="D312" s="225"/>
      <c r="E312" s="26" t="s">
        <v>70</v>
      </c>
      <c r="F312" s="18">
        <v>2917.32</v>
      </c>
      <c r="G312" s="18">
        <v>2908.36</v>
      </c>
      <c r="H312" s="18">
        <f t="shared" si="7"/>
        <v>99.692868797389394</v>
      </c>
    </row>
    <row r="313" spans="2:8" s="2" customFormat="1" ht="30" customHeight="1">
      <c r="B313" s="27">
        <v>321</v>
      </c>
      <c r="C313" s="28"/>
      <c r="D313" s="29"/>
      <c r="E313" s="30" t="s">
        <v>71</v>
      </c>
      <c r="F313" s="18">
        <f t="shared" ref="F313" si="8">SUM(F314,F315)</f>
        <v>2917.3199999999997</v>
      </c>
      <c r="G313" s="18">
        <f t="shared" ref="G313" si="9">SUM(G314,G315)</f>
        <v>2908.3599999999997</v>
      </c>
      <c r="H313" s="18">
        <f t="shared" si="7"/>
        <v>99.692868797389394</v>
      </c>
    </row>
    <row r="314" spans="2:8" s="2" customFormat="1" ht="30" customHeight="1">
      <c r="B314" s="27">
        <v>3211</v>
      </c>
      <c r="C314" s="28"/>
      <c r="D314" s="29"/>
      <c r="E314" s="30" t="s">
        <v>72</v>
      </c>
      <c r="F314" s="18">
        <v>106.2</v>
      </c>
      <c r="G314" s="18">
        <v>106.2</v>
      </c>
      <c r="H314" s="18">
        <f t="shared" si="7"/>
        <v>100</v>
      </c>
    </row>
    <row r="315" spans="2:8" s="2" customFormat="1" ht="30" customHeight="1">
      <c r="B315" s="27">
        <v>3212</v>
      </c>
      <c r="C315" s="28"/>
      <c r="D315" s="29"/>
      <c r="E315" s="31" t="s">
        <v>238</v>
      </c>
      <c r="F315" s="18">
        <v>2811.12</v>
      </c>
      <c r="G315" s="18">
        <v>2802.16</v>
      </c>
      <c r="H315" s="18">
        <f t="shared" si="7"/>
        <v>99.681265829989471</v>
      </c>
    </row>
    <row r="316" spans="2:8" s="2" customFormat="1" ht="30" customHeight="1">
      <c r="B316" s="223" t="s">
        <v>216</v>
      </c>
      <c r="C316" s="224"/>
      <c r="D316" s="225"/>
      <c r="E316" s="21" t="s">
        <v>260</v>
      </c>
      <c r="F316" s="23">
        <v>2904.4</v>
      </c>
      <c r="G316" s="23">
        <v>2904.4</v>
      </c>
      <c r="H316" s="23">
        <f t="shared" si="7"/>
        <v>100</v>
      </c>
    </row>
    <row r="317" spans="2:8" s="2" customFormat="1" ht="30" customHeight="1">
      <c r="B317" s="227">
        <v>3</v>
      </c>
      <c r="C317" s="227"/>
      <c r="D317" s="227"/>
      <c r="E317" s="26" t="s">
        <v>60</v>
      </c>
      <c r="F317" s="18">
        <v>2904.4</v>
      </c>
      <c r="G317" s="18">
        <v>2904.4</v>
      </c>
      <c r="H317" s="18">
        <f t="shared" si="7"/>
        <v>100</v>
      </c>
    </row>
    <row r="318" spans="2:8" s="2" customFormat="1" ht="30" customHeight="1">
      <c r="B318" s="27">
        <v>31</v>
      </c>
      <c r="C318" s="28"/>
      <c r="D318" s="29"/>
      <c r="E318" s="31" t="s">
        <v>61</v>
      </c>
      <c r="F318" s="18">
        <v>2904.4</v>
      </c>
      <c r="G318" s="18">
        <v>2904.4</v>
      </c>
      <c r="H318" s="18">
        <f t="shared" si="7"/>
        <v>100</v>
      </c>
    </row>
    <row r="319" spans="2:8" s="2" customFormat="1" ht="30" customHeight="1">
      <c r="B319" s="27">
        <v>311</v>
      </c>
      <c r="C319" s="28"/>
      <c r="D319" s="29"/>
      <c r="E319" s="31" t="s">
        <v>62</v>
      </c>
      <c r="F319" s="18">
        <v>2904.4</v>
      </c>
      <c r="G319" s="18">
        <v>2904.4</v>
      </c>
      <c r="H319" s="18">
        <f t="shared" si="7"/>
        <v>100</v>
      </c>
    </row>
    <row r="320" spans="2:8" s="2" customFormat="1" ht="30" customHeight="1">
      <c r="B320" s="27">
        <v>3111</v>
      </c>
      <c r="C320" s="28"/>
      <c r="D320" s="29"/>
      <c r="E320" s="31" t="s">
        <v>63</v>
      </c>
      <c r="F320" s="18">
        <v>2904.4</v>
      </c>
      <c r="G320" s="18">
        <v>2904.4</v>
      </c>
      <c r="H320" s="18">
        <f t="shared" si="7"/>
        <v>100</v>
      </c>
    </row>
    <row r="321" spans="2:8" s="2" customFormat="1" ht="30" customHeight="1">
      <c r="B321" s="219" t="s">
        <v>261</v>
      </c>
      <c r="C321" s="220"/>
      <c r="D321" s="221"/>
      <c r="E321" s="17" t="s">
        <v>262</v>
      </c>
      <c r="F321" s="23">
        <v>4060</v>
      </c>
      <c r="G321" s="23">
        <v>4032.39</v>
      </c>
      <c r="H321" s="23">
        <f t="shared" si="7"/>
        <v>99.319950738916248</v>
      </c>
    </row>
    <row r="322" spans="2:8" s="2" customFormat="1" ht="30" customHeight="1">
      <c r="B322" s="223" t="s">
        <v>194</v>
      </c>
      <c r="C322" s="224"/>
      <c r="D322" s="225"/>
      <c r="E322" s="19" t="s">
        <v>195</v>
      </c>
      <c r="F322" s="23">
        <v>4060</v>
      </c>
      <c r="G322" s="23">
        <v>4032.39</v>
      </c>
      <c r="H322" s="23">
        <f t="shared" si="7"/>
        <v>99.319950738916248</v>
      </c>
    </row>
    <row r="323" spans="2:8" s="2" customFormat="1" ht="30" customHeight="1">
      <c r="B323" s="227">
        <v>3</v>
      </c>
      <c r="C323" s="227"/>
      <c r="D323" s="227"/>
      <c r="E323" s="26" t="s">
        <v>60</v>
      </c>
      <c r="F323" s="18">
        <f>SUM(F324,F331)</f>
        <v>4060</v>
      </c>
      <c r="G323" s="18">
        <f>SUM(G324,G331)</f>
        <v>4032.39</v>
      </c>
      <c r="H323" s="18">
        <f t="shared" si="7"/>
        <v>99.319950738916248</v>
      </c>
    </row>
    <row r="324" spans="2:8" s="2" customFormat="1" ht="30" customHeight="1">
      <c r="B324" s="226">
        <v>32</v>
      </c>
      <c r="C324" s="224"/>
      <c r="D324" s="225"/>
      <c r="E324" s="26" t="s">
        <v>70</v>
      </c>
      <c r="F324" s="18">
        <f>SUM(F325,F328)</f>
        <v>3600</v>
      </c>
      <c r="G324" s="18">
        <f>SUM(G325,G328)</f>
        <v>3600</v>
      </c>
      <c r="H324" s="18">
        <f t="shared" si="7"/>
        <v>100</v>
      </c>
    </row>
    <row r="325" spans="2:8" s="2" customFormat="1" ht="30" customHeight="1">
      <c r="B325" s="27">
        <v>322</v>
      </c>
      <c r="C325" s="28"/>
      <c r="D325" s="29"/>
      <c r="E325" s="30" t="s">
        <v>77</v>
      </c>
      <c r="F325" s="18">
        <f t="shared" ref="F325" si="10">SUM(F326,F327)</f>
        <v>1930</v>
      </c>
      <c r="G325" s="18">
        <f t="shared" ref="G325" si="11">SUM(G326,G327)</f>
        <v>1930</v>
      </c>
      <c r="H325" s="18">
        <f t="shared" si="7"/>
        <v>100</v>
      </c>
    </row>
    <row r="326" spans="2:8" s="2" customFormat="1" ht="30" customHeight="1">
      <c r="B326" s="27">
        <v>3221</v>
      </c>
      <c r="C326" s="28"/>
      <c r="D326" s="29"/>
      <c r="E326" s="30" t="s">
        <v>79</v>
      </c>
      <c r="F326" s="18">
        <v>1430</v>
      </c>
      <c r="G326" s="18">
        <v>1368.17</v>
      </c>
      <c r="H326" s="18">
        <f t="shared" si="7"/>
        <v>95.676223776223779</v>
      </c>
    </row>
    <row r="327" spans="2:8" s="2" customFormat="1" ht="30" customHeight="1">
      <c r="B327" s="27">
        <v>3222</v>
      </c>
      <c r="C327" s="28"/>
      <c r="D327" s="29"/>
      <c r="E327" s="31" t="s">
        <v>80</v>
      </c>
      <c r="F327" s="18">
        <v>500</v>
      </c>
      <c r="G327" s="18">
        <v>561.83000000000004</v>
      </c>
      <c r="H327" s="18">
        <f t="shared" si="7"/>
        <v>112.36600000000001</v>
      </c>
    </row>
    <row r="328" spans="2:8" s="2" customFormat="1" ht="30" customHeight="1">
      <c r="B328" s="27">
        <v>323</v>
      </c>
      <c r="C328" s="28"/>
      <c r="D328" s="29"/>
      <c r="E328" s="31" t="s">
        <v>87</v>
      </c>
      <c r="F328" s="18">
        <f>SUM(F329,F330)</f>
        <v>1670</v>
      </c>
      <c r="G328" s="18">
        <f>SUM(G329,G330)</f>
        <v>1670</v>
      </c>
      <c r="H328" s="18" t="e">
        <f>(#REF!/F328*100)</f>
        <v>#REF!</v>
      </c>
    </row>
    <row r="329" spans="2:8" s="2" customFormat="1" ht="30" customHeight="1">
      <c r="B329" s="27">
        <v>3237</v>
      </c>
      <c r="C329" s="28"/>
      <c r="D329" s="29"/>
      <c r="E329" s="31" t="s">
        <v>97</v>
      </c>
      <c r="F329" s="39">
        <v>120</v>
      </c>
      <c r="G329" s="18">
        <v>119.72</v>
      </c>
      <c r="H329" s="18">
        <f>(G329/G328*100)</f>
        <v>7.1688622754491016</v>
      </c>
    </row>
    <row r="330" spans="2:8" s="2" customFormat="1" ht="30" customHeight="1">
      <c r="B330" s="27">
        <v>3239</v>
      </c>
      <c r="C330" s="28"/>
      <c r="D330" s="29"/>
      <c r="E330" s="31" t="s">
        <v>101</v>
      </c>
      <c r="F330" s="18">
        <v>1550</v>
      </c>
      <c r="G330" s="18">
        <v>1550.28</v>
      </c>
      <c r="H330" s="18">
        <f t="shared" si="7"/>
        <v>100.01806451612903</v>
      </c>
    </row>
    <row r="331" spans="2:8" s="2" customFormat="1" ht="30" customHeight="1">
      <c r="B331" s="27">
        <v>37</v>
      </c>
      <c r="C331" s="28"/>
      <c r="D331" s="29"/>
      <c r="E331" s="31" t="s">
        <v>239</v>
      </c>
      <c r="F331" s="18">
        <v>460</v>
      </c>
      <c r="G331" s="18">
        <v>432.39</v>
      </c>
      <c r="H331" s="18">
        <f t="shared" si="7"/>
        <v>93.997826086956522</v>
      </c>
    </row>
    <row r="332" spans="2:8" s="2" customFormat="1" ht="30" customHeight="1">
      <c r="B332" s="27">
        <v>372</v>
      </c>
      <c r="C332" s="28"/>
      <c r="D332" s="29"/>
      <c r="E332" s="31" t="s">
        <v>240</v>
      </c>
      <c r="F332" s="18">
        <v>460</v>
      </c>
      <c r="G332" s="18">
        <v>432.39</v>
      </c>
      <c r="H332" s="18">
        <f t="shared" si="7"/>
        <v>93.997826086956522</v>
      </c>
    </row>
    <row r="333" spans="2:8" s="2" customFormat="1" ht="30" customHeight="1">
      <c r="B333" s="27">
        <v>3722</v>
      </c>
      <c r="C333" s="28"/>
      <c r="D333" s="29"/>
      <c r="E333" s="31" t="s">
        <v>120</v>
      </c>
      <c r="F333" s="18">
        <v>460</v>
      </c>
      <c r="G333" s="18">
        <v>432.39</v>
      </c>
      <c r="H333" s="18">
        <f t="shared" si="7"/>
        <v>93.997826086956522</v>
      </c>
    </row>
    <row r="334" spans="2:8" s="2" customFormat="1" ht="30" customHeight="1">
      <c r="B334" s="219" t="s">
        <v>263</v>
      </c>
      <c r="C334" s="220"/>
      <c r="D334" s="221"/>
      <c r="E334" s="17" t="s">
        <v>264</v>
      </c>
      <c r="F334" s="23">
        <f t="shared" ref="F334:G337" si="12">F335</f>
        <v>5335</v>
      </c>
      <c r="G334" s="23">
        <f t="shared" si="12"/>
        <v>5335</v>
      </c>
      <c r="H334" s="23">
        <f t="shared" si="7"/>
        <v>100</v>
      </c>
    </row>
    <row r="335" spans="2:8" s="2" customFormat="1" ht="30" customHeight="1">
      <c r="B335" s="223" t="s">
        <v>194</v>
      </c>
      <c r="C335" s="224"/>
      <c r="D335" s="225"/>
      <c r="E335" s="19" t="s">
        <v>195</v>
      </c>
      <c r="F335" s="23">
        <f t="shared" si="12"/>
        <v>5335</v>
      </c>
      <c r="G335" s="23">
        <f t="shared" si="12"/>
        <v>5335</v>
      </c>
      <c r="H335" s="23">
        <f t="shared" si="7"/>
        <v>100</v>
      </c>
    </row>
    <row r="336" spans="2:8" s="2" customFormat="1" ht="30" customHeight="1">
      <c r="B336" s="227">
        <v>3</v>
      </c>
      <c r="C336" s="227"/>
      <c r="D336" s="227"/>
      <c r="E336" s="26" t="s">
        <v>60</v>
      </c>
      <c r="F336" s="18">
        <f t="shared" si="12"/>
        <v>5335</v>
      </c>
      <c r="G336" s="18">
        <f t="shared" si="12"/>
        <v>5335</v>
      </c>
      <c r="H336" s="18">
        <f t="shared" si="7"/>
        <v>100</v>
      </c>
    </row>
    <row r="337" spans="2:11" s="2" customFormat="1" ht="30" customHeight="1">
      <c r="B337" s="226">
        <v>32</v>
      </c>
      <c r="C337" s="224"/>
      <c r="D337" s="225"/>
      <c r="E337" s="26" t="s">
        <v>70</v>
      </c>
      <c r="F337" s="18">
        <f t="shared" si="12"/>
        <v>5335</v>
      </c>
      <c r="G337" s="18">
        <f t="shared" si="12"/>
        <v>5335</v>
      </c>
      <c r="H337" s="18">
        <f t="shared" si="7"/>
        <v>100</v>
      </c>
    </row>
    <row r="338" spans="2:11" s="2" customFormat="1" ht="30" customHeight="1">
      <c r="B338" s="27">
        <v>323</v>
      </c>
      <c r="C338" s="28"/>
      <c r="D338" s="29"/>
      <c r="E338" s="31" t="s">
        <v>87</v>
      </c>
      <c r="F338" s="18">
        <f>SUM(F339,F340)</f>
        <v>5335</v>
      </c>
      <c r="G338" s="18">
        <f>SUM(G339,G340)</f>
        <v>5335</v>
      </c>
      <c r="H338" s="18">
        <f t="shared" si="7"/>
        <v>100</v>
      </c>
    </row>
    <row r="339" spans="2:11" s="2" customFormat="1" ht="30" customHeight="1">
      <c r="B339" s="27">
        <v>3231</v>
      </c>
      <c r="C339" s="28"/>
      <c r="D339" s="29"/>
      <c r="E339" s="31" t="s">
        <v>89</v>
      </c>
      <c r="F339" s="18">
        <v>2850</v>
      </c>
      <c r="G339" s="18">
        <v>2850</v>
      </c>
      <c r="H339" s="18">
        <f t="shared" si="7"/>
        <v>100</v>
      </c>
    </row>
    <row r="340" spans="2:11" s="2" customFormat="1" ht="30" customHeight="1">
      <c r="B340" s="27">
        <v>3237</v>
      </c>
      <c r="C340" s="28"/>
      <c r="D340" s="29"/>
      <c r="E340" s="31" t="s">
        <v>97</v>
      </c>
      <c r="F340" s="18">
        <v>2485</v>
      </c>
      <c r="G340" s="18">
        <v>2485</v>
      </c>
      <c r="H340" s="18">
        <f t="shared" si="7"/>
        <v>100</v>
      </c>
    </row>
    <row r="341" spans="2:11" s="2" customFormat="1" ht="30" customHeight="1">
      <c r="B341" s="219" t="s">
        <v>265</v>
      </c>
      <c r="C341" s="220"/>
      <c r="D341" s="221"/>
      <c r="E341" s="17" t="s">
        <v>266</v>
      </c>
      <c r="F341" s="23">
        <v>1218.6500000000001</v>
      </c>
      <c r="G341" s="23">
        <v>1218.6500000000001</v>
      </c>
      <c r="H341" s="23">
        <f t="shared" si="7"/>
        <v>100</v>
      </c>
    </row>
    <row r="342" spans="2:11" s="2" customFormat="1" ht="30" customHeight="1">
      <c r="B342" s="223" t="s">
        <v>214</v>
      </c>
      <c r="C342" s="224"/>
      <c r="D342" s="225"/>
      <c r="E342" s="21" t="s">
        <v>215</v>
      </c>
      <c r="F342" s="23">
        <v>1218.6500000000001</v>
      </c>
      <c r="G342" s="23">
        <v>1218.6500000000001</v>
      </c>
      <c r="H342" s="23">
        <f t="shared" si="7"/>
        <v>100</v>
      </c>
    </row>
    <row r="343" spans="2:11" s="2" customFormat="1" ht="30" customHeight="1">
      <c r="B343" s="227">
        <v>3</v>
      </c>
      <c r="C343" s="227"/>
      <c r="D343" s="227"/>
      <c r="E343" s="26" t="s">
        <v>60</v>
      </c>
      <c r="F343" s="18">
        <v>1218.6500000000001</v>
      </c>
      <c r="G343" s="18">
        <v>1218.6500000000001</v>
      </c>
      <c r="H343" s="18">
        <f t="shared" ref="H343:H364" si="13">(G343/F343*100)</f>
        <v>100</v>
      </c>
    </row>
    <row r="344" spans="2:11" s="2" customFormat="1" ht="30" customHeight="1">
      <c r="B344" s="27">
        <v>38</v>
      </c>
      <c r="C344" s="28"/>
      <c r="D344" s="29"/>
      <c r="E344" s="31" t="s">
        <v>267</v>
      </c>
      <c r="F344" s="18"/>
      <c r="G344" s="18"/>
      <c r="H344" s="18" t="e">
        <f t="shared" si="13"/>
        <v>#DIV/0!</v>
      </c>
    </row>
    <row r="345" spans="2:11" s="2" customFormat="1" ht="30" customHeight="1">
      <c r="B345" s="27">
        <v>381</v>
      </c>
      <c r="C345" s="28"/>
      <c r="D345" s="29"/>
      <c r="E345" s="31" t="s">
        <v>45</v>
      </c>
      <c r="F345" s="18">
        <v>1218.6500000000001</v>
      </c>
      <c r="G345" s="18">
        <v>1218.6500000000001</v>
      </c>
      <c r="H345" s="18">
        <f t="shared" si="13"/>
        <v>100</v>
      </c>
    </row>
    <row r="346" spans="2:11" s="2" customFormat="1" ht="30" customHeight="1">
      <c r="B346" s="27">
        <v>3812</v>
      </c>
      <c r="C346" s="28"/>
      <c r="D346" s="29"/>
      <c r="E346" s="31" t="s">
        <v>122</v>
      </c>
      <c r="F346" s="18">
        <v>1218.6500000000001</v>
      </c>
      <c r="G346" s="18">
        <v>1218.6500000000001</v>
      </c>
      <c r="H346" s="18">
        <f t="shared" si="13"/>
        <v>100</v>
      </c>
    </row>
    <row r="347" spans="2:11" s="2" customFormat="1" ht="30" customHeight="1">
      <c r="B347" s="228" t="s">
        <v>268</v>
      </c>
      <c r="C347" s="229"/>
      <c r="D347" s="230"/>
      <c r="E347" s="24" t="s">
        <v>269</v>
      </c>
      <c r="F347" s="23">
        <f>F348</f>
        <v>3081.7000000000003</v>
      </c>
      <c r="G347" s="23">
        <f>G348</f>
        <v>4259.8</v>
      </c>
      <c r="H347" s="18">
        <f t="shared" si="13"/>
        <v>138.22889963331926</v>
      </c>
    </row>
    <row r="348" spans="2:11" s="2" customFormat="1" ht="30" customHeight="1">
      <c r="B348" s="219" t="s">
        <v>270</v>
      </c>
      <c r="C348" s="220"/>
      <c r="D348" s="221"/>
      <c r="E348" s="17" t="s">
        <v>271</v>
      </c>
      <c r="F348" s="23">
        <f>SUM(F349,F360)</f>
        <v>3081.7000000000003</v>
      </c>
      <c r="G348" s="23">
        <f>SUM(G349,G360)</f>
        <v>4259.8</v>
      </c>
      <c r="H348" s="23">
        <f t="shared" si="13"/>
        <v>138.22889963331926</v>
      </c>
    </row>
    <row r="349" spans="2:11" s="2" customFormat="1" ht="30" customHeight="1">
      <c r="B349" s="223" t="s">
        <v>194</v>
      </c>
      <c r="C349" s="224"/>
      <c r="D349" s="225"/>
      <c r="E349" s="21" t="s">
        <v>272</v>
      </c>
      <c r="F349" s="23">
        <f>F350</f>
        <v>2086.09</v>
      </c>
      <c r="G349" s="23">
        <f>G350</f>
        <v>2086.09</v>
      </c>
      <c r="H349" s="23">
        <f t="shared" si="13"/>
        <v>100</v>
      </c>
    </row>
    <row r="350" spans="2:11" s="2" customFormat="1" ht="30" customHeight="1">
      <c r="B350" s="15">
        <v>3</v>
      </c>
      <c r="C350" s="16"/>
      <c r="D350" s="17"/>
      <c r="E350" s="26" t="s">
        <v>60</v>
      </c>
      <c r="F350" s="18">
        <f>F351</f>
        <v>2086.09</v>
      </c>
      <c r="G350" s="18">
        <f>G351</f>
        <v>2086.09</v>
      </c>
      <c r="H350" s="18">
        <f t="shared" si="13"/>
        <v>100</v>
      </c>
    </row>
    <row r="351" spans="2:11" s="2" customFormat="1" ht="30" customHeight="1">
      <c r="B351" s="27">
        <v>32</v>
      </c>
      <c r="C351" s="28"/>
      <c r="D351" s="29"/>
      <c r="E351" s="31" t="s">
        <v>70</v>
      </c>
      <c r="F351" s="18">
        <f>SUM(F352,F356,F358)</f>
        <v>2086.09</v>
      </c>
      <c r="G351" s="18">
        <f>SUM(G352,G356,G358)</f>
        <v>2086.09</v>
      </c>
      <c r="H351" s="18">
        <f t="shared" si="13"/>
        <v>100</v>
      </c>
    </row>
    <row r="352" spans="2:11" s="2" customFormat="1" ht="30" customHeight="1">
      <c r="B352" s="27">
        <v>322</v>
      </c>
      <c r="C352" s="28"/>
      <c r="D352" s="29"/>
      <c r="E352" s="31" t="s">
        <v>77</v>
      </c>
      <c r="F352" s="18">
        <f>SUM(F353:F355)</f>
        <v>1109.94</v>
      </c>
      <c r="G352" s="18">
        <f>SUM(G353:G355)</f>
        <v>1109.94</v>
      </c>
      <c r="H352" s="18">
        <f t="shared" si="13"/>
        <v>100</v>
      </c>
      <c r="K352" s="41"/>
    </row>
    <row r="353" spans="2:8" s="2" customFormat="1" ht="30" customHeight="1">
      <c r="B353" s="27">
        <v>3221</v>
      </c>
      <c r="C353" s="28"/>
      <c r="D353" s="29"/>
      <c r="E353" s="31" t="s">
        <v>79</v>
      </c>
      <c r="F353" s="18">
        <v>88.76</v>
      </c>
      <c r="G353" s="18">
        <v>88.76</v>
      </c>
      <c r="H353" s="18">
        <f t="shared" si="13"/>
        <v>100</v>
      </c>
    </row>
    <row r="354" spans="2:8" s="2" customFormat="1" ht="30" customHeight="1">
      <c r="B354" s="27">
        <v>3222</v>
      </c>
      <c r="C354" s="28"/>
      <c r="D354" s="29"/>
      <c r="E354" s="31" t="s">
        <v>80</v>
      </c>
      <c r="F354" s="18">
        <v>364.24</v>
      </c>
      <c r="G354" s="18">
        <v>364.24</v>
      </c>
      <c r="H354" s="18">
        <f t="shared" si="13"/>
        <v>100</v>
      </c>
    </row>
    <row r="355" spans="2:8" s="2" customFormat="1" ht="30" customHeight="1">
      <c r="B355" s="27">
        <v>3224</v>
      </c>
      <c r="C355" s="28"/>
      <c r="D355" s="29"/>
      <c r="E355" s="31" t="s">
        <v>231</v>
      </c>
      <c r="F355" s="18">
        <v>656.94</v>
      </c>
      <c r="G355" s="18">
        <v>656.94</v>
      </c>
      <c r="H355" s="18">
        <f t="shared" si="13"/>
        <v>100</v>
      </c>
    </row>
    <row r="356" spans="2:8" s="2" customFormat="1" ht="30" customHeight="1">
      <c r="B356" s="27">
        <v>323</v>
      </c>
      <c r="C356" s="28"/>
      <c r="D356" s="29"/>
      <c r="E356" s="29" t="s">
        <v>87</v>
      </c>
      <c r="F356" s="18">
        <f>F357</f>
        <v>241.6</v>
      </c>
      <c r="G356" s="18">
        <f>G357</f>
        <v>241.6</v>
      </c>
      <c r="H356" s="18">
        <f t="shared" si="13"/>
        <v>100</v>
      </c>
    </row>
    <row r="357" spans="2:8" s="2" customFormat="1" ht="30" customHeight="1">
      <c r="B357" s="27">
        <v>3237</v>
      </c>
      <c r="C357" s="28"/>
      <c r="D357" s="29"/>
      <c r="E357" s="31" t="s">
        <v>97</v>
      </c>
      <c r="F357" s="18">
        <v>241.6</v>
      </c>
      <c r="G357" s="18">
        <v>241.6</v>
      </c>
      <c r="H357" s="18">
        <f t="shared" si="13"/>
        <v>100</v>
      </c>
    </row>
    <row r="358" spans="2:8" s="2" customFormat="1" ht="30" customHeight="1">
      <c r="B358" s="27">
        <v>329</v>
      </c>
      <c r="C358" s="28"/>
      <c r="D358" s="29"/>
      <c r="E358" s="31" t="s">
        <v>103</v>
      </c>
      <c r="F358" s="18">
        <f>F359</f>
        <v>734.55</v>
      </c>
      <c r="G358" s="18">
        <f>G359</f>
        <v>734.55</v>
      </c>
      <c r="H358" s="18">
        <f t="shared" si="13"/>
        <v>100</v>
      </c>
    </row>
    <row r="359" spans="2:8" s="2" customFormat="1" ht="30" customHeight="1">
      <c r="B359" s="27">
        <v>3291</v>
      </c>
      <c r="C359" s="28"/>
      <c r="D359" s="29"/>
      <c r="E359" s="31" t="s">
        <v>273</v>
      </c>
      <c r="F359" s="18">
        <v>734.55</v>
      </c>
      <c r="G359" s="18">
        <v>734.55</v>
      </c>
      <c r="H359" s="18">
        <f t="shared" si="13"/>
        <v>100</v>
      </c>
    </row>
    <row r="360" spans="2:8" s="2" customFormat="1" ht="30" customHeight="1">
      <c r="B360" s="223" t="s">
        <v>214</v>
      </c>
      <c r="C360" s="224"/>
      <c r="D360" s="225"/>
      <c r="E360" s="21" t="s">
        <v>249</v>
      </c>
      <c r="F360" s="18">
        <f>F361</f>
        <v>995.61</v>
      </c>
      <c r="G360" s="18">
        <f>G361</f>
        <v>2173.71</v>
      </c>
      <c r="H360" s="18">
        <f t="shared" si="13"/>
        <v>218.32946635730858</v>
      </c>
    </row>
    <row r="361" spans="2:8" s="2" customFormat="1" ht="30" customHeight="1">
      <c r="B361" s="27">
        <v>3</v>
      </c>
      <c r="C361" s="28"/>
      <c r="D361" s="29"/>
      <c r="E361" s="31" t="s">
        <v>60</v>
      </c>
      <c r="F361" s="18">
        <f>F362</f>
        <v>995.61</v>
      </c>
      <c r="G361" s="18">
        <f>G362</f>
        <v>2173.71</v>
      </c>
      <c r="H361" s="18">
        <f t="shared" si="13"/>
        <v>218.32946635730858</v>
      </c>
    </row>
    <row r="362" spans="2:8" s="2" customFormat="1" ht="30" customHeight="1">
      <c r="B362" s="27">
        <v>32</v>
      </c>
      <c r="C362" s="28"/>
      <c r="D362" s="29"/>
      <c r="E362" s="31" t="s">
        <v>70</v>
      </c>
      <c r="F362" s="18">
        <f>SUM(F363,F365)</f>
        <v>995.61</v>
      </c>
      <c r="G362" s="18">
        <f>SUM(G363,G365)</f>
        <v>2173.71</v>
      </c>
      <c r="H362" s="18">
        <f t="shared" si="13"/>
        <v>218.32946635730858</v>
      </c>
    </row>
    <row r="363" spans="2:8" s="2" customFormat="1" ht="30" customHeight="1">
      <c r="B363" s="27">
        <v>322</v>
      </c>
      <c r="C363" s="28"/>
      <c r="D363" s="29"/>
      <c r="E363" s="31" t="s">
        <v>77</v>
      </c>
      <c r="F363" s="18">
        <v>995.61</v>
      </c>
      <c r="G363" s="18">
        <v>574.21</v>
      </c>
      <c r="H363" s="18">
        <f t="shared" si="13"/>
        <v>57.674189692751177</v>
      </c>
    </row>
    <row r="364" spans="2:8" s="2" customFormat="1" ht="30" customHeight="1">
      <c r="B364" s="27">
        <v>3225</v>
      </c>
      <c r="C364" s="28"/>
      <c r="D364" s="29"/>
      <c r="E364" s="31" t="s">
        <v>85</v>
      </c>
      <c r="F364" s="18">
        <v>995.61</v>
      </c>
      <c r="G364" s="18">
        <v>574.21</v>
      </c>
      <c r="H364" s="18">
        <f t="shared" si="13"/>
        <v>57.674189692751177</v>
      </c>
    </row>
    <row r="365" spans="2:8" s="2" customFormat="1" ht="30" customHeight="1">
      <c r="B365" s="27">
        <v>323</v>
      </c>
      <c r="C365" s="28"/>
      <c r="D365" s="29"/>
      <c r="E365" s="31" t="s">
        <v>87</v>
      </c>
      <c r="F365" s="18">
        <f>SUM(F366,F367)</f>
        <v>0</v>
      </c>
      <c r="G365" s="18">
        <f>SUM(G366,G367)</f>
        <v>1599.5</v>
      </c>
      <c r="H365" s="18" t="e">
        <f t="shared" ref="H365:H396" si="14">(G365/F365*100)</f>
        <v>#DIV/0!</v>
      </c>
    </row>
    <row r="366" spans="2:8" s="2" customFormat="1" ht="30" customHeight="1">
      <c r="B366" s="27">
        <v>3231</v>
      </c>
      <c r="C366" s="28"/>
      <c r="D366" s="29"/>
      <c r="E366" s="31" t="s">
        <v>89</v>
      </c>
      <c r="F366" s="18"/>
      <c r="G366" s="18">
        <v>199.5</v>
      </c>
      <c r="H366" s="18" t="e">
        <f t="shared" si="14"/>
        <v>#DIV/0!</v>
      </c>
    </row>
    <row r="367" spans="2:8" s="2" customFormat="1" ht="30" customHeight="1">
      <c r="B367" s="27">
        <v>3239</v>
      </c>
      <c r="C367" s="28"/>
      <c r="D367" s="29"/>
      <c r="E367" s="31" t="s">
        <v>101</v>
      </c>
      <c r="F367" s="18"/>
      <c r="G367" s="18">
        <v>1400</v>
      </c>
      <c r="H367" s="18" t="e">
        <f t="shared" si="14"/>
        <v>#DIV/0!</v>
      </c>
    </row>
    <row r="368" spans="2:8" s="2" customFormat="1" ht="30" customHeight="1">
      <c r="B368" s="228" t="s">
        <v>274</v>
      </c>
      <c r="C368" s="229"/>
      <c r="D368" s="230"/>
      <c r="E368" s="24" t="s">
        <v>275</v>
      </c>
      <c r="F368" s="23">
        <f>F369</f>
        <v>7359.16</v>
      </c>
      <c r="G368" s="23">
        <f>G369</f>
        <v>7554.17</v>
      </c>
      <c r="H368" s="18">
        <f t="shared" si="14"/>
        <v>102.64989482495285</v>
      </c>
    </row>
    <row r="369" spans="2:8" s="2" customFormat="1" ht="30" customHeight="1">
      <c r="B369" s="219" t="s">
        <v>276</v>
      </c>
      <c r="C369" s="220"/>
      <c r="D369" s="221"/>
      <c r="E369" s="24" t="s">
        <v>277</v>
      </c>
      <c r="F369" s="23">
        <f>SUM(F370,F375,F380,F387,F392)</f>
        <v>7359.16</v>
      </c>
      <c r="G369" s="23">
        <f>SUM(G370,G375,G380,G387,G392)</f>
        <v>7554.17</v>
      </c>
      <c r="H369" s="18">
        <f t="shared" si="14"/>
        <v>102.64989482495285</v>
      </c>
    </row>
    <row r="370" spans="2:8" s="2" customFormat="1" ht="30" customHeight="1">
      <c r="B370" s="223" t="s">
        <v>214</v>
      </c>
      <c r="C370" s="224"/>
      <c r="D370" s="225"/>
      <c r="E370" s="21" t="s">
        <v>249</v>
      </c>
      <c r="F370" s="23"/>
      <c r="G370" s="23">
        <v>960.87</v>
      </c>
      <c r="H370" s="23" t="e">
        <f t="shared" si="14"/>
        <v>#DIV/0!</v>
      </c>
    </row>
    <row r="371" spans="2:8" s="2" customFormat="1" ht="30" customHeight="1">
      <c r="B371" s="27">
        <v>4</v>
      </c>
      <c r="C371" s="28"/>
      <c r="D371" s="29"/>
      <c r="E371" s="30" t="s">
        <v>123</v>
      </c>
      <c r="F371" s="18"/>
      <c r="G371" s="18">
        <v>960.87</v>
      </c>
      <c r="H371" s="18" t="e">
        <f t="shared" si="14"/>
        <v>#DIV/0!</v>
      </c>
    </row>
    <row r="372" spans="2:8" s="2" customFormat="1" ht="30" customHeight="1">
      <c r="B372" s="27">
        <v>42</v>
      </c>
      <c r="C372" s="28"/>
      <c r="D372" s="29"/>
      <c r="E372" s="31" t="s">
        <v>124</v>
      </c>
      <c r="F372" s="18"/>
      <c r="G372" s="18">
        <v>960.87</v>
      </c>
      <c r="H372" s="18" t="e">
        <f t="shared" si="14"/>
        <v>#DIV/0!</v>
      </c>
    </row>
    <row r="373" spans="2:8" s="2" customFormat="1" ht="30" customHeight="1">
      <c r="B373" s="27">
        <v>424</v>
      </c>
      <c r="C373" s="16"/>
      <c r="D373" s="17"/>
      <c r="E373" s="29" t="s">
        <v>233</v>
      </c>
      <c r="F373" s="18"/>
      <c r="G373" s="18">
        <v>960.87</v>
      </c>
      <c r="H373" s="18" t="e">
        <f t="shared" si="14"/>
        <v>#DIV/0!</v>
      </c>
    </row>
    <row r="374" spans="2:8" s="2" customFormat="1" ht="30" customHeight="1">
      <c r="B374" s="27">
        <v>4241</v>
      </c>
      <c r="C374" s="16"/>
      <c r="D374" s="17"/>
      <c r="E374" s="29" t="s">
        <v>133</v>
      </c>
      <c r="F374" s="18"/>
      <c r="G374" s="18">
        <v>960.87</v>
      </c>
      <c r="H374" s="18" t="e">
        <f t="shared" si="14"/>
        <v>#DIV/0!</v>
      </c>
    </row>
    <row r="375" spans="2:8" s="2" customFormat="1" ht="30" customHeight="1">
      <c r="B375" s="223" t="s">
        <v>218</v>
      </c>
      <c r="C375" s="224"/>
      <c r="D375" s="225"/>
      <c r="E375" s="21" t="s">
        <v>278</v>
      </c>
      <c r="F375" s="23">
        <f>F376</f>
        <v>1711.13</v>
      </c>
      <c r="G375" s="23">
        <f>G376</f>
        <v>1711.13</v>
      </c>
      <c r="H375" s="23">
        <f t="shared" si="14"/>
        <v>100</v>
      </c>
    </row>
    <row r="376" spans="2:8" s="2" customFormat="1" ht="30" customHeight="1">
      <c r="B376" s="27">
        <v>4</v>
      </c>
      <c r="C376" s="28"/>
      <c r="D376" s="29"/>
      <c r="E376" s="30" t="s">
        <v>123</v>
      </c>
      <c r="F376" s="18">
        <v>1711.13</v>
      </c>
      <c r="G376" s="18">
        <v>1711.13</v>
      </c>
      <c r="H376" s="18">
        <f t="shared" si="14"/>
        <v>100</v>
      </c>
    </row>
    <row r="377" spans="2:8" s="2" customFormat="1" ht="30" customHeight="1">
      <c r="B377" s="27">
        <v>42</v>
      </c>
      <c r="C377" s="28"/>
      <c r="D377" s="29"/>
      <c r="E377" s="31" t="s">
        <v>124</v>
      </c>
      <c r="F377" s="18">
        <v>1711.13</v>
      </c>
      <c r="G377" s="18">
        <v>1711.13</v>
      </c>
      <c r="H377" s="18">
        <f t="shared" si="14"/>
        <v>100</v>
      </c>
    </row>
    <row r="378" spans="2:8" s="2" customFormat="1" ht="30" customHeight="1">
      <c r="B378" s="27">
        <v>422</v>
      </c>
      <c r="C378" s="16"/>
      <c r="D378" s="17"/>
      <c r="E378" s="29" t="s">
        <v>125</v>
      </c>
      <c r="F378" s="18">
        <v>1711.13</v>
      </c>
      <c r="G378" s="18">
        <v>1711.13</v>
      </c>
      <c r="H378" s="18">
        <f t="shared" si="14"/>
        <v>100</v>
      </c>
    </row>
    <row r="379" spans="2:8" s="2" customFormat="1" ht="30" customHeight="1">
      <c r="B379" s="27">
        <v>4221</v>
      </c>
      <c r="C379" s="16"/>
      <c r="D379" s="17"/>
      <c r="E379" s="29" t="s">
        <v>127</v>
      </c>
      <c r="F379" s="18">
        <v>1711.13</v>
      </c>
      <c r="G379" s="18">
        <v>1711.13</v>
      </c>
      <c r="H379" s="18">
        <f t="shared" si="14"/>
        <v>100</v>
      </c>
    </row>
    <row r="380" spans="2:8" s="2" customFormat="1" ht="30" customHeight="1">
      <c r="B380" s="223" t="s">
        <v>220</v>
      </c>
      <c r="C380" s="224"/>
      <c r="D380" s="225"/>
      <c r="E380" s="21" t="s">
        <v>221</v>
      </c>
      <c r="F380" s="23">
        <f>F381</f>
        <v>5365.45</v>
      </c>
      <c r="G380" s="23">
        <f>G381</f>
        <v>4602.83</v>
      </c>
      <c r="H380" s="23">
        <f t="shared" si="14"/>
        <v>85.786467118321852</v>
      </c>
    </row>
    <row r="381" spans="2:8" s="2" customFormat="1" ht="30" customHeight="1">
      <c r="B381" s="27">
        <v>4</v>
      </c>
      <c r="C381" s="28"/>
      <c r="D381" s="29"/>
      <c r="E381" s="30" t="s">
        <v>123</v>
      </c>
      <c r="F381" s="18">
        <f>F382</f>
        <v>5365.45</v>
      </c>
      <c r="G381" s="18">
        <f>G382</f>
        <v>4602.83</v>
      </c>
      <c r="H381" s="18">
        <f t="shared" si="14"/>
        <v>85.786467118321852</v>
      </c>
    </row>
    <row r="382" spans="2:8" s="2" customFormat="1" ht="30" customHeight="1">
      <c r="B382" s="27">
        <v>42</v>
      </c>
      <c r="C382" s="28"/>
      <c r="D382" s="29"/>
      <c r="E382" s="31" t="s">
        <v>124</v>
      </c>
      <c r="F382" s="18">
        <f>SUM(F383,F385)</f>
        <v>5365.45</v>
      </c>
      <c r="G382" s="18">
        <f>SUM(G383,G385)</f>
        <v>4602.83</v>
      </c>
      <c r="H382" s="18">
        <f t="shared" si="14"/>
        <v>85.786467118321852</v>
      </c>
    </row>
    <row r="383" spans="2:8" s="2" customFormat="1" ht="30" customHeight="1">
      <c r="B383" s="27">
        <v>422</v>
      </c>
      <c r="C383" s="28"/>
      <c r="D383" s="29"/>
      <c r="E383" s="31" t="s">
        <v>125</v>
      </c>
      <c r="F383" s="18">
        <v>5100</v>
      </c>
      <c r="G383" s="18">
        <v>4152</v>
      </c>
      <c r="H383" s="18">
        <f t="shared" si="14"/>
        <v>81.411764705882348</v>
      </c>
    </row>
    <row r="384" spans="2:8" s="2" customFormat="1" ht="30" customHeight="1">
      <c r="B384" s="27">
        <v>4221</v>
      </c>
      <c r="C384" s="28"/>
      <c r="D384" s="29"/>
      <c r="E384" s="31" t="s">
        <v>127</v>
      </c>
      <c r="F384" s="18">
        <v>5100</v>
      </c>
      <c r="G384" s="18">
        <v>4152</v>
      </c>
      <c r="H384" s="18">
        <f t="shared" si="14"/>
        <v>81.411764705882348</v>
      </c>
    </row>
    <row r="385" spans="2:8" s="2" customFormat="1" ht="30" customHeight="1">
      <c r="B385" s="27">
        <v>424</v>
      </c>
      <c r="C385" s="28"/>
      <c r="D385" s="29"/>
      <c r="E385" s="31" t="s">
        <v>233</v>
      </c>
      <c r="F385" s="18">
        <v>265.45</v>
      </c>
      <c r="G385" s="18">
        <v>450.83</v>
      </c>
      <c r="H385" s="18">
        <f t="shared" si="14"/>
        <v>169.83612733094745</v>
      </c>
    </row>
    <row r="386" spans="2:8" s="2" customFormat="1" ht="30" customHeight="1">
      <c r="B386" s="27">
        <v>4241</v>
      </c>
      <c r="C386" s="28"/>
      <c r="D386" s="29"/>
      <c r="E386" s="31" t="s">
        <v>133</v>
      </c>
      <c r="F386" s="18">
        <v>265.45</v>
      </c>
      <c r="G386" s="18">
        <v>450.83</v>
      </c>
      <c r="H386" s="18">
        <f t="shared" si="14"/>
        <v>169.83612733094745</v>
      </c>
    </row>
    <row r="387" spans="2:8" s="2" customFormat="1" ht="30" customHeight="1">
      <c r="B387" s="223" t="s">
        <v>279</v>
      </c>
      <c r="C387" s="224"/>
      <c r="D387" s="225"/>
      <c r="E387" s="21" t="s">
        <v>280</v>
      </c>
      <c r="F387" s="23">
        <f>F388</f>
        <v>265.45</v>
      </c>
      <c r="G387" s="23">
        <f>G388</f>
        <v>265.45</v>
      </c>
      <c r="H387" s="23">
        <f t="shared" si="14"/>
        <v>100</v>
      </c>
    </row>
    <row r="388" spans="2:8" s="2" customFormat="1" ht="30" customHeight="1">
      <c r="B388" s="27">
        <v>4</v>
      </c>
      <c r="C388" s="28"/>
      <c r="D388" s="29"/>
      <c r="E388" s="30" t="s">
        <v>123</v>
      </c>
      <c r="F388" s="18">
        <v>265.45</v>
      </c>
      <c r="G388" s="18">
        <v>265.45</v>
      </c>
      <c r="H388" s="18">
        <f t="shared" si="14"/>
        <v>100</v>
      </c>
    </row>
    <row r="389" spans="2:8" s="2" customFormat="1" ht="30" customHeight="1">
      <c r="B389" s="27">
        <v>42</v>
      </c>
      <c r="C389" s="28"/>
      <c r="D389" s="29"/>
      <c r="E389" s="31" t="s">
        <v>124</v>
      </c>
      <c r="F389" s="18">
        <f>SUM(F390,F394)</f>
        <v>299.70999999999998</v>
      </c>
      <c r="G389" s="18">
        <f>SUM(G390,G394)</f>
        <v>293.22999999999996</v>
      </c>
      <c r="H389" s="18">
        <f t="shared" si="14"/>
        <v>97.83790997964698</v>
      </c>
    </row>
    <row r="390" spans="2:8" s="2" customFormat="1" ht="30" customHeight="1">
      <c r="B390" s="27">
        <v>424</v>
      </c>
      <c r="C390" s="16"/>
      <c r="D390" s="17"/>
      <c r="E390" s="29" t="s">
        <v>233</v>
      </c>
      <c r="F390" s="18">
        <f>SUM(F391,F393)</f>
        <v>282.58</v>
      </c>
      <c r="G390" s="18">
        <f>SUM(G391,G393)</f>
        <v>279.33999999999997</v>
      </c>
      <c r="H390" s="18">
        <f t="shared" si="14"/>
        <v>98.853422039776333</v>
      </c>
    </row>
    <row r="391" spans="2:8" s="2" customFormat="1" ht="30" customHeight="1">
      <c r="B391" s="27">
        <v>4241</v>
      </c>
      <c r="C391" s="16"/>
      <c r="D391" s="17"/>
      <c r="E391" s="29" t="s">
        <v>133</v>
      </c>
      <c r="F391" s="18">
        <v>265.45</v>
      </c>
      <c r="G391" s="18">
        <v>265.45</v>
      </c>
      <c r="H391" s="18">
        <f t="shared" si="14"/>
        <v>100</v>
      </c>
    </row>
    <row r="392" spans="2:8" s="2" customFormat="1" ht="44.25" customHeight="1">
      <c r="B392" s="223" t="s">
        <v>225</v>
      </c>
      <c r="C392" s="224"/>
      <c r="D392" s="225"/>
      <c r="E392" s="40" t="s">
        <v>226</v>
      </c>
      <c r="F392" s="23">
        <f>F393</f>
        <v>17.13</v>
      </c>
      <c r="G392" s="23">
        <f>G393</f>
        <v>13.89</v>
      </c>
      <c r="H392" s="23">
        <f t="shared" si="14"/>
        <v>81.085814360770584</v>
      </c>
    </row>
    <row r="393" spans="2:8" s="2" customFormat="1" ht="30" customHeight="1">
      <c r="B393" s="27">
        <v>4</v>
      </c>
      <c r="C393" s="16"/>
      <c r="D393" s="17"/>
      <c r="E393" s="30" t="s">
        <v>123</v>
      </c>
      <c r="F393" s="18">
        <v>17.13</v>
      </c>
      <c r="G393" s="18">
        <v>13.89</v>
      </c>
      <c r="H393" s="18">
        <f t="shared" si="14"/>
        <v>81.085814360770584</v>
      </c>
    </row>
    <row r="394" spans="2:8" s="2" customFormat="1" ht="30" customHeight="1">
      <c r="B394" s="27">
        <v>42</v>
      </c>
      <c r="C394" s="28"/>
      <c r="D394" s="29"/>
      <c r="E394" s="31" t="s">
        <v>124</v>
      </c>
      <c r="F394" s="18">
        <v>17.13</v>
      </c>
      <c r="G394" s="18">
        <v>13.89</v>
      </c>
      <c r="H394" s="18">
        <f t="shared" si="14"/>
        <v>81.085814360770584</v>
      </c>
    </row>
    <row r="395" spans="2:8" s="2" customFormat="1" ht="30" customHeight="1">
      <c r="B395" s="27">
        <v>424</v>
      </c>
      <c r="C395" s="28"/>
      <c r="D395" s="29"/>
      <c r="E395" s="31" t="s">
        <v>233</v>
      </c>
      <c r="F395" s="18">
        <v>17.13</v>
      </c>
      <c r="G395" s="18">
        <v>13.89</v>
      </c>
      <c r="H395" s="18">
        <f t="shared" si="14"/>
        <v>81.085814360770584</v>
      </c>
    </row>
    <row r="396" spans="2:8" s="2" customFormat="1" ht="30" customHeight="1">
      <c r="B396" s="27">
        <v>4241</v>
      </c>
      <c r="C396" s="16"/>
      <c r="D396" s="17"/>
      <c r="E396" s="29" t="s">
        <v>133</v>
      </c>
      <c r="F396" s="18">
        <v>17.13</v>
      </c>
      <c r="G396" s="18">
        <v>13.89</v>
      </c>
      <c r="H396" s="18">
        <f t="shared" si="14"/>
        <v>81.085814360770584</v>
      </c>
    </row>
    <row r="397" spans="2:8" s="2" customFormat="1" ht="30" customHeight="1"/>
  </sheetData>
  <mergeCells count="105">
    <mergeCell ref="B3:H3"/>
    <mergeCell ref="B5:E5"/>
    <mergeCell ref="B6:E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41:D41"/>
    <mergeCell ref="B42:D42"/>
    <mergeCell ref="B49:D49"/>
    <mergeCell ref="B55:D55"/>
    <mergeCell ref="B56:D56"/>
    <mergeCell ref="B57:D57"/>
    <mergeCell ref="B58:D58"/>
    <mergeCell ref="B62:D62"/>
    <mergeCell ref="B63:D63"/>
    <mergeCell ref="B64:D64"/>
    <mergeCell ref="B94:D94"/>
    <mergeCell ref="B95:D95"/>
    <mergeCell ref="B96:D96"/>
    <mergeCell ref="B122:D122"/>
    <mergeCell ref="B123:D123"/>
    <mergeCell ref="B124:D124"/>
    <mergeCell ref="B134:D134"/>
    <mergeCell ref="B139:D139"/>
    <mergeCell ref="B151:D151"/>
    <mergeCell ref="B175:D175"/>
    <mergeCell ref="B176:D176"/>
    <mergeCell ref="B177:D177"/>
    <mergeCell ref="B187:D187"/>
    <mergeCell ref="B188:D188"/>
    <mergeCell ref="B189:D189"/>
    <mergeCell ref="B196:D196"/>
    <mergeCell ref="B201:D201"/>
    <mergeCell ref="B202:D202"/>
    <mergeCell ref="B203:D203"/>
    <mergeCell ref="B211:D211"/>
    <mergeCell ref="B220:D220"/>
    <mergeCell ref="B221:D221"/>
    <mergeCell ref="B222:D222"/>
    <mergeCell ref="B223:D223"/>
    <mergeCell ref="B226:D226"/>
    <mergeCell ref="B227:D227"/>
    <mergeCell ref="B228:D228"/>
    <mergeCell ref="B229:D229"/>
    <mergeCell ref="B240:D240"/>
    <mergeCell ref="B260:D260"/>
    <mergeCell ref="B270:D270"/>
    <mergeCell ref="B271:D271"/>
    <mergeCell ref="B280:D280"/>
    <mergeCell ref="B285:D285"/>
    <mergeCell ref="B286:D286"/>
    <mergeCell ref="B287:D287"/>
    <mergeCell ref="B293:D293"/>
    <mergeCell ref="B294:D294"/>
    <mergeCell ref="B298:D298"/>
    <mergeCell ref="B299:D299"/>
    <mergeCell ref="B303:D303"/>
    <mergeCell ref="B304:D304"/>
    <mergeCell ref="B312:D312"/>
    <mergeCell ref="B316:D316"/>
    <mergeCell ref="B317:D317"/>
    <mergeCell ref="B321:D321"/>
    <mergeCell ref="B322:D322"/>
    <mergeCell ref="B323:D323"/>
    <mergeCell ref="B324:D324"/>
    <mergeCell ref="B334:D334"/>
    <mergeCell ref="B335:D335"/>
    <mergeCell ref="B336:D336"/>
    <mergeCell ref="B369:D369"/>
    <mergeCell ref="B370:D370"/>
    <mergeCell ref="B375:D375"/>
    <mergeCell ref="B380:D380"/>
    <mergeCell ref="B387:D387"/>
    <mergeCell ref="B392:D392"/>
    <mergeCell ref="B337:D337"/>
    <mergeCell ref="B341:D341"/>
    <mergeCell ref="B342:D342"/>
    <mergeCell ref="B343:D343"/>
    <mergeCell ref="B347:D347"/>
    <mergeCell ref="B348:D348"/>
    <mergeCell ref="B349:D349"/>
    <mergeCell ref="B360:D360"/>
    <mergeCell ref="B368:D368"/>
  </mergeCells>
  <pageMargins left="0.7" right="0.7" top="0.75" bottom="0.75" header="0.3" footer="0.3"/>
  <pageSetup paperSize="9" scale="72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1"/>
  <sheetViews>
    <sheetView tabSelected="1" topLeftCell="D34" workbookViewId="0">
      <selection activeCell="H46" sqref="H46"/>
    </sheetView>
  </sheetViews>
  <sheetFormatPr defaultColWidth="9" defaultRowHeight="15"/>
  <cols>
    <col min="2" max="2" width="7.42578125" customWidth="1"/>
    <col min="3" max="3" width="8.42578125" customWidth="1"/>
    <col min="4" max="4" width="7.5703125" customWidth="1"/>
    <col min="5" max="5" width="5.42578125" customWidth="1"/>
    <col min="6" max="6" width="44.7109375" customWidth="1"/>
    <col min="7" max="10" width="25.28515625" style="3" customWidth="1"/>
    <col min="11" max="12" width="15.7109375" style="4" customWidth="1"/>
  </cols>
  <sheetData>
    <row r="1" spans="1:13" ht="18" customHeight="1">
      <c r="A1" s="208" t="s">
        <v>25</v>
      </c>
      <c r="B1" s="208"/>
      <c r="C1" s="208"/>
      <c r="D1" s="208"/>
      <c r="E1" s="208"/>
      <c r="F1" s="208"/>
      <c r="G1" s="7"/>
      <c r="H1" s="7"/>
      <c r="I1" s="7"/>
      <c r="J1" s="7"/>
      <c r="K1" s="118"/>
    </row>
    <row r="2" spans="1:13" ht="15.75" customHeight="1">
      <c r="B2" s="209" t="s">
        <v>2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3" ht="18">
      <c r="B3" s="6"/>
      <c r="C3" s="6"/>
      <c r="D3" s="6"/>
      <c r="E3" s="6"/>
      <c r="F3" s="6"/>
      <c r="G3" s="7"/>
      <c r="H3" s="7"/>
      <c r="I3" s="7"/>
      <c r="J3" s="76"/>
      <c r="K3" s="8"/>
    </row>
    <row r="4" spans="1:13" ht="18" customHeight="1">
      <c r="B4" s="209" t="s">
        <v>26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3" ht="18">
      <c r="B5" s="6"/>
      <c r="C5" s="6"/>
      <c r="D5" s="6"/>
      <c r="E5" s="6"/>
      <c r="F5" s="6"/>
      <c r="G5" s="7"/>
      <c r="H5" s="7"/>
      <c r="I5" s="7"/>
      <c r="J5" s="76"/>
      <c r="K5" s="8"/>
    </row>
    <row r="6" spans="1:13" ht="15.75" customHeight="1">
      <c r="B6" s="209" t="s">
        <v>27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3" ht="18">
      <c r="B7" s="6"/>
      <c r="C7" s="6"/>
      <c r="D7" s="6"/>
      <c r="E7" s="6"/>
      <c r="F7" s="6"/>
      <c r="G7" s="7"/>
      <c r="H7" s="7"/>
      <c r="I7" s="7"/>
      <c r="J7" s="76"/>
      <c r="K7" s="8"/>
    </row>
    <row r="8" spans="1:13" ht="32.25" customHeight="1">
      <c r="B8" s="216" t="s">
        <v>5</v>
      </c>
      <c r="C8" s="217"/>
      <c r="D8" s="217"/>
      <c r="E8" s="217"/>
      <c r="F8" s="218"/>
      <c r="G8" s="10" t="s">
        <v>8</v>
      </c>
      <c r="H8" s="10" t="s">
        <v>281</v>
      </c>
      <c r="I8" s="10" t="s">
        <v>282</v>
      </c>
      <c r="J8" s="10" t="s">
        <v>284</v>
      </c>
      <c r="K8" s="11" t="s">
        <v>9</v>
      </c>
      <c r="L8" s="11" t="s">
        <v>10</v>
      </c>
    </row>
    <row r="9" spans="1:13" s="1" customFormat="1" ht="11.25">
      <c r="B9" s="213">
        <v>1</v>
      </c>
      <c r="C9" s="214"/>
      <c r="D9" s="214"/>
      <c r="E9" s="214"/>
      <c r="F9" s="215"/>
      <c r="G9" s="13"/>
      <c r="H9" s="13"/>
      <c r="I9" s="13"/>
      <c r="J9" s="13">
        <v>5</v>
      </c>
      <c r="K9" s="13" t="s">
        <v>11</v>
      </c>
      <c r="L9" s="13" t="s">
        <v>12</v>
      </c>
    </row>
    <row r="10" spans="1:13">
      <c r="B10" s="84"/>
      <c r="C10" s="84"/>
      <c r="D10" s="84"/>
      <c r="E10" s="84"/>
      <c r="F10" s="84" t="s">
        <v>28</v>
      </c>
      <c r="G10" s="85">
        <f>SUM(G11+G38)</f>
        <v>1428014.6900000002</v>
      </c>
      <c r="H10" s="85">
        <f>SUM(H11+H38)</f>
        <v>2854363.99</v>
      </c>
      <c r="I10" s="85">
        <f t="shared" ref="I10:J10" si="0">SUM(I11+I38)</f>
        <v>2854363.99</v>
      </c>
      <c r="J10" s="85">
        <f t="shared" si="0"/>
        <v>1425002.47</v>
      </c>
      <c r="K10" s="119">
        <f t="shared" ref="K10:K41" si="1">J10/G10*100</f>
        <v>99.789062394029003</v>
      </c>
      <c r="L10" s="119">
        <f t="shared" ref="L10:L41" si="2">J10/I10*100</f>
        <v>49.923642359291392</v>
      </c>
    </row>
    <row r="11" spans="1:13" ht="15.75" customHeight="1">
      <c r="B11" s="86">
        <v>6</v>
      </c>
      <c r="C11" s="86"/>
      <c r="D11" s="86"/>
      <c r="E11" s="86"/>
      <c r="F11" s="86" t="s">
        <v>29</v>
      </c>
      <c r="G11" s="87">
        <f>SUM(G12,G18,G21,G24,G31,G35)</f>
        <v>1427977.85</v>
      </c>
      <c r="H11" s="87">
        <f>SUM(H12,H18,H21,H24,H31)</f>
        <v>2854290.99</v>
      </c>
      <c r="I11" s="87">
        <f>SUM(I12,I18,I21,I24,I31)</f>
        <v>2854290.99</v>
      </c>
      <c r="J11" s="87">
        <f>SUM(J12,J18,J21,J24,J31)</f>
        <v>1424965.63</v>
      </c>
      <c r="K11" s="119">
        <f t="shared" si="1"/>
        <v>99.789056952108865</v>
      </c>
      <c r="L11" s="119">
        <f t="shared" si="2"/>
        <v>49.923628494514496</v>
      </c>
    </row>
    <row r="12" spans="1:13" ht="26.25" customHeight="1">
      <c r="B12" s="61"/>
      <c r="C12" s="88">
        <v>63</v>
      </c>
      <c r="D12" s="89"/>
      <c r="E12" s="89"/>
      <c r="F12" s="90" t="s">
        <v>30</v>
      </c>
      <c r="G12" s="91">
        <f>SUM(G13,G15)</f>
        <v>1189523.81</v>
      </c>
      <c r="H12" s="91">
        <f>SUM(H13,H15)</f>
        <v>2363256.98</v>
      </c>
      <c r="I12" s="91">
        <f>SUM(I13,I15)</f>
        <v>2363256.98</v>
      </c>
      <c r="J12" s="91">
        <f>SUM(J13,J15)</f>
        <v>1164186.1299999999</v>
      </c>
      <c r="K12" s="119">
        <f t="shared" si="1"/>
        <v>97.869930825512412</v>
      </c>
      <c r="L12" s="119">
        <f t="shared" si="2"/>
        <v>49.26193553440811</v>
      </c>
    </row>
    <row r="13" spans="1:13" ht="26.25" customHeight="1">
      <c r="B13" s="61"/>
      <c r="C13" s="61"/>
      <c r="D13" s="92">
        <v>634</v>
      </c>
      <c r="E13" s="92"/>
      <c r="F13" s="93" t="s">
        <v>31</v>
      </c>
      <c r="G13" s="94">
        <f>SUM(G14)</f>
        <v>8552.2800000000007</v>
      </c>
      <c r="H13" s="94">
        <f>SUM(H14)</f>
        <v>0</v>
      </c>
      <c r="I13" s="94">
        <f>SUM(I14)</f>
        <v>0</v>
      </c>
      <c r="J13" s="94">
        <f>SUM(J14)</f>
        <v>0</v>
      </c>
      <c r="K13" s="119">
        <f t="shared" si="1"/>
        <v>0</v>
      </c>
      <c r="L13" s="119" t="e">
        <f t="shared" si="2"/>
        <v>#DIV/0!</v>
      </c>
    </row>
    <row r="14" spans="1:13" ht="26.25" customHeight="1">
      <c r="B14" s="95"/>
      <c r="C14" s="61"/>
      <c r="D14" s="61"/>
      <c r="E14" s="61">
        <v>6341</v>
      </c>
      <c r="F14" s="166" t="s">
        <v>32</v>
      </c>
      <c r="G14" s="22">
        <v>8552.2800000000007</v>
      </c>
      <c r="H14" s="96">
        <v>0</v>
      </c>
      <c r="I14" s="22">
        <v>0</v>
      </c>
      <c r="J14" s="22">
        <v>0</v>
      </c>
      <c r="K14" s="119">
        <f t="shared" si="1"/>
        <v>0</v>
      </c>
      <c r="L14" s="119" t="e">
        <f t="shared" si="2"/>
        <v>#DIV/0!</v>
      </c>
    </row>
    <row r="15" spans="1:13" ht="25.5">
      <c r="C15" s="61"/>
      <c r="D15" s="65"/>
      <c r="E15" s="92">
        <v>636</v>
      </c>
      <c r="F15" s="93" t="s">
        <v>33</v>
      </c>
      <c r="G15" s="97">
        <f>SUM(G16,G17)</f>
        <v>1180971.53</v>
      </c>
      <c r="H15" s="97">
        <f>SUM(H16,H17)</f>
        <v>2363256.98</v>
      </c>
      <c r="I15" s="94">
        <f>SUM(I16:I17)</f>
        <v>2363256.98</v>
      </c>
      <c r="J15" s="94">
        <f>SUM(J16:J17)</f>
        <v>1164186.1299999999</v>
      </c>
      <c r="K15" s="119">
        <f t="shared" si="1"/>
        <v>98.578678691771671</v>
      </c>
      <c r="L15" s="119">
        <f t="shared" si="2"/>
        <v>49.26193553440811</v>
      </c>
      <c r="M15" s="120"/>
    </row>
    <row r="16" spans="1:13" ht="25.5">
      <c r="B16" s="61"/>
      <c r="C16" s="65"/>
      <c r="D16" s="63"/>
      <c r="E16" s="63">
        <v>6361</v>
      </c>
      <c r="F16" s="60" t="s">
        <v>34</v>
      </c>
      <c r="G16" s="74">
        <v>1180971.53</v>
      </c>
      <c r="H16" s="74">
        <v>2354326.98</v>
      </c>
      <c r="I16" s="74">
        <v>2354326.98</v>
      </c>
      <c r="J16" s="121">
        <v>1164186.1299999999</v>
      </c>
      <c r="K16" s="119">
        <f t="shared" si="1"/>
        <v>98.578678691771671</v>
      </c>
      <c r="L16" s="119">
        <f t="shared" si="2"/>
        <v>49.448786846082008</v>
      </c>
    </row>
    <row r="17" spans="2:12" ht="25.5">
      <c r="B17" s="61"/>
      <c r="C17" s="65"/>
      <c r="D17" s="63"/>
      <c r="E17" s="63">
        <v>6362</v>
      </c>
      <c r="F17" s="60" t="s">
        <v>35</v>
      </c>
      <c r="G17" s="74">
        <v>0</v>
      </c>
      <c r="H17" s="74">
        <v>8930</v>
      </c>
      <c r="I17" s="74">
        <v>8930</v>
      </c>
      <c r="J17" s="121">
        <v>0</v>
      </c>
      <c r="K17" s="119" t="e">
        <f t="shared" si="1"/>
        <v>#DIV/0!</v>
      </c>
      <c r="L17" s="119">
        <f t="shared" si="2"/>
        <v>0</v>
      </c>
    </row>
    <row r="18" spans="2:12">
      <c r="B18" s="61"/>
      <c r="C18" s="98">
        <v>64</v>
      </c>
      <c r="D18" s="89"/>
      <c r="E18" s="89"/>
      <c r="F18" s="99" t="s">
        <v>36</v>
      </c>
      <c r="G18" s="91">
        <f>SUM(G19)</f>
        <v>7.12</v>
      </c>
      <c r="H18" s="91">
        <v>10</v>
      </c>
      <c r="I18" s="91">
        <f t="shared" ref="I18:J18" si="3">SUM(I19)</f>
        <v>10</v>
      </c>
      <c r="J18" s="91">
        <f t="shared" si="3"/>
        <v>7.52</v>
      </c>
      <c r="K18" s="119">
        <f t="shared" si="1"/>
        <v>105.61797752808988</v>
      </c>
      <c r="L18" s="119">
        <f t="shared" si="2"/>
        <v>75.2</v>
      </c>
    </row>
    <row r="19" spans="2:12">
      <c r="B19" s="61"/>
      <c r="C19" s="65"/>
      <c r="D19" s="92">
        <v>641</v>
      </c>
      <c r="E19" s="92"/>
      <c r="F19" s="100" t="s">
        <v>37</v>
      </c>
      <c r="G19" s="94">
        <f>SUM(G20)</f>
        <v>7.12</v>
      </c>
      <c r="H19" s="94">
        <f t="shared" ref="H19:J19" si="4">SUM(H20)</f>
        <v>10</v>
      </c>
      <c r="I19" s="94">
        <f t="shared" si="4"/>
        <v>10</v>
      </c>
      <c r="J19" s="94">
        <f t="shared" si="4"/>
        <v>7.52</v>
      </c>
      <c r="K19" s="119">
        <f t="shared" si="1"/>
        <v>105.61797752808988</v>
      </c>
      <c r="L19" s="119">
        <f t="shared" si="2"/>
        <v>75.2</v>
      </c>
    </row>
    <row r="20" spans="2:12">
      <c r="B20" s="61"/>
      <c r="C20" s="65"/>
      <c r="D20" s="63"/>
      <c r="E20" s="63">
        <v>6413</v>
      </c>
      <c r="F20" s="60" t="s">
        <v>38</v>
      </c>
      <c r="G20" s="74">
        <v>7.12</v>
      </c>
      <c r="H20" s="74">
        <v>10</v>
      </c>
      <c r="I20" s="74">
        <v>10</v>
      </c>
      <c r="J20" s="121">
        <v>7.52</v>
      </c>
      <c r="K20" s="119">
        <f t="shared" si="1"/>
        <v>105.61797752808988</v>
      </c>
      <c r="L20" s="119">
        <f t="shared" si="2"/>
        <v>75.2</v>
      </c>
    </row>
    <row r="21" spans="2:12" ht="25.5">
      <c r="B21" s="61"/>
      <c r="C21" s="98">
        <v>65</v>
      </c>
      <c r="D21" s="89"/>
      <c r="E21" s="89"/>
      <c r="F21" s="90" t="s">
        <v>39</v>
      </c>
      <c r="G21" s="91">
        <f>SUM(G22)</f>
        <v>130391.51</v>
      </c>
      <c r="H21" s="91">
        <f>SUM(H22)</f>
        <v>229486.19</v>
      </c>
      <c r="I21" s="91">
        <f>SUM(I22)</f>
        <v>229486.19</v>
      </c>
      <c r="J21" s="91">
        <f t="shared" ref="J21" si="5">SUM(J22)</f>
        <v>119479.62</v>
      </c>
      <c r="K21" s="119">
        <f t="shared" si="1"/>
        <v>91.631441341541333</v>
      </c>
      <c r="L21" s="119">
        <f t="shared" si="2"/>
        <v>52.063969513808217</v>
      </c>
    </row>
    <row r="22" spans="2:12">
      <c r="B22" s="61"/>
      <c r="C22" s="65"/>
      <c r="D22" s="92">
        <v>652</v>
      </c>
      <c r="E22" s="92"/>
      <c r="F22" s="93" t="s">
        <v>40</v>
      </c>
      <c r="G22" s="94">
        <f>SUM(G23)</f>
        <v>130391.51</v>
      </c>
      <c r="H22" s="94">
        <f t="shared" ref="H22:J22" si="6">SUM(H23)</f>
        <v>229486.19</v>
      </c>
      <c r="I22" s="94">
        <f t="shared" si="6"/>
        <v>229486.19</v>
      </c>
      <c r="J22" s="94">
        <f t="shared" si="6"/>
        <v>119479.62</v>
      </c>
      <c r="K22" s="119">
        <f t="shared" si="1"/>
        <v>91.631441341541333</v>
      </c>
      <c r="L22" s="119">
        <f t="shared" si="2"/>
        <v>52.063969513808217</v>
      </c>
    </row>
    <row r="23" spans="2:12">
      <c r="B23" s="61"/>
      <c r="C23" s="65"/>
      <c r="D23" s="63"/>
      <c r="E23" s="63">
        <v>6526</v>
      </c>
      <c r="F23" s="60" t="s">
        <v>41</v>
      </c>
      <c r="G23" s="74">
        <v>130391.51</v>
      </c>
      <c r="H23" s="74">
        <v>229486.19</v>
      </c>
      <c r="I23" s="74">
        <v>229486.19</v>
      </c>
      <c r="J23" s="121">
        <v>119479.62</v>
      </c>
      <c r="K23" s="119">
        <f t="shared" si="1"/>
        <v>91.631441341541333</v>
      </c>
      <c r="L23" s="119">
        <f t="shared" si="2"/>
        <v>52.063969513808217</v>
      </c>
    </row>
    <row r="24" spans="2:12" ht="25.5">
      <c r="B24" s="61"/>
      <c r="C24" s="88">
        <v>66</v>
      </c>
      <c r="D24" s="89"/>
      <c r="E24" s="89"/>
      <c r="F24" s="90" t="s">
        <v>42</v>
      </c>
      <c r="G24" s="91">
        <f>SUM(G25,G28)</f>
        <v>240</v>
      </c>
      <c r="H24" s="91">
        <f>SUM(H25,H28)</f>
        <v>265.45</v>
      </c>
      <c r="I24" s="91">
        <f>SUM(I25,I28)</f>
        <v>265.45</v>
      </c>
      <c r="J24" s="91">
        <f>SUM(J25,J28)</f>
        <v>3645.48</v>
      </c>
      <c r="K24" s="119">
        <f t="shared" si="1"/>
        <v>1518.95</v>
      </c>
      <c r="L24" s="119">
        <f t="shared" si="2"/>
        <v>1373.3207760406858</v>
      </c>
    </row>
    <row r="25" spans="2:12" ht="38.25">
      <c r="B25" s="61"/>
      <c r="C25" s="65"/>
      <c r="D25" s="92">
        <v>661</v>
      </c>
      <c r="E25" s="92"/>
      <c r="F25" s="93" t="s">
        <v>43</v>
      </c>
      <c r="G25" s="94">
        <f>SUM(G27)</f>
        <v>0</v>
      </c>
      <c r="H25" s="94">
        <f t="shared" ref="H25:J25" si="7">SUM(H27)</f>
        <v>0</v>
      </c>
      <c r="I25" s="94">
        <f t="shared" si="7"/>
        <v>0</v>
      </c>
      <c r="J25" s="94">
        <f t="shared" si="7"/>
        <v>3405.48</v>
      </c>
      <c r="K25" s="119" t="e">
        <f t="shared" si="1"/>
        <v>#DIV/0!</v>
      </c>
      <c r="L25" s="119" t="e">
        <f t="shared" si="2"/>
        <v>#DIV/0!</v>
      </c>
    </row>
    <row r="26" spans="2:12">
      <c r="B26" s="61"/>
      <c r="C26" s="65"/>
      <c r="D26" s="183"/>
      <c r="E26" s="183">
        <v>6614</v>
      </c>
      <c r="F26" s="184"/>
      <c r="G26" s="185">
        <v>0</v>
      </c>
      <c r="H26" s="185">
        <v>0</v>
      </c>
      <c r="I26" s="185">
        <v>0</v>
      </c>
      <c r="J26" s="185">
        <v>0</v>
      </c>
      <c r="K26" s="119"/>
      <c r="L26" s="119"/>
    </row>
    <row r="27" spans="2:12">
      <c r="B27" s="61"/>
      <c r="C27" s="65"/>
      <c r="D27" s="63"/>
      <c r="E27" s="63">
        <v>6615</v>
      </c>
      <c r="F27" s="60"/>
      <c r="G27" s="74">
        <v>0</v>
      </c>
      <c r="H27" s="74">
        <v>0</v>
      </c>
      <c r="I27" s="74">
        <v>0</v>
      </c>
      <c r="J27" s="74">
        <v>3405.48</v>
      </c>
      <c r="K27" s="119" t="e">
        <f t="shared" si="1"/>
        <v>#DIV/0!</v>
      </c>
      <c r="L27" s="119" t="e">
        <f t="shared" si="2"/>
        <v>#DIV/0!</v>
      </c>
    </row>
    <row r="28" spans="2:12" ht="25.5">
      <c r="B28" s="61"/>
      <c r="C28" s="65"/>
      <c r="D28" s="92">
        <v>663</v>
      </c>
      <c r="E28" s="92"/>
      <c r="F28" s="101" t="s">
        <v>44</v>
      </c>
      <c r="G28" s="94">
        <f>SUM(G29,G30)</f>
        <v>240</v>
      </c>
      <c r="H28" s="94">
        <f t="shared" ref="H28:J28" si="8">SUM(H29,H30)</f>
        <v>265.45</v>
      </c>
      <c r="I28" s="94">
        <f t="shared" si="8"/>
        <v>265.45</v>
      </c>
      <c r="J28" s="94">
        <f t="shared" si="8"/>
        <v>240</v>
      </c>
      <c r="K28" s="119">
        <f t="shared" si="1"/>
        <v>100</v>
      </c>
      <c r="L28" s="119">
        <f t="shared" si="2"/>
        <v>90.412507063477122</v>
      </c>
    </row>
    <row r="29" spans="2:12">
      <c r="B29" s="61"/>
      <c r="C29" s="65"/>
      <c r="D29" s="63"/>
      <c r="E29" s="63">
        <v>6631</v>
      </c>
      <c r="F29" s="102" t="s">
        <v>45</v>
      </c>
      <c r="G29" s="74">
        <v>240</v>
      </c>
      <c r="H29" s="74">
        <v>265.45</v>
      </c>
      <c r="I29" s="74">
        <v>265.45</v>
      </c>
      <c r="J29" s="74">
        <v>240</v>
      </c>
      <c r="K29" s="119">
        <f t="shared" si="1"/>
        <v>100</v>
      </c>
      <c r="L29" s="119">
        <f t="shared" si="2"/>
        <v>90.412507063477122</v>
      </c>
    </row>
    <row r="30" spans="2:12">
      <c r="B30" s="61"/>
      <c r="C30" s="65"/>
      <c r="D30" s="63"/>
      <c r="E30" s="63">
        <v>6632</v>
      </c>
      <c r="F30" s="60" t="s">
        <v>46</v>
      </c>
      <c r="G30" s="74">
        <v>0</v>
      </c>
      <c r="H30" s="74">
        <v>0</v>
      </c>
      <c r="I30" s="74">
        <v>0</v>
      </c>
      <c r="J30" s="121">
        <v>0</v>
      </c>
      <c r="K30" s="119" t="e">
        <f t="shared" si="1"/>
        <v>#DIV/0!</v>
      </c>
      <c r="L30" s="119" t="e">
        <f t="shared" si="2"/>
        <v>#DIV/0!</v>
      </c>
    </row>
    <row r="31" spans="2:12" ht="25.5">
      <c r="B31" s="61"/>
      <c r="C31" s="90">
        <v>67</v>
      </c>
      <c r="D31" s="90"/>
      <c r="E31" s="90"/>
      <c r="F31" s="99" t="s">
        <v>47</v>
      </c>
      <c r="G31" s="91">
        <f>SUM(G32)</f>
        <v>107815.41</v>
      </c>
      <c r="H31" s="91">
        <f>SUM(H32)</f>
        <v>261272.37</v>
      </c>
      <c r="I31" s="91">
        <f>SUM(I32)</f>
        <v>261272.37</v>
      </c>
      <c r="J31" s="91">
        <f>SUM(J32)</f>
        <v>137646.88</v>
      </c>
      <c r="K31" s="119">
        <f t="shared" si="1"/>
        <v>127.6690224523563</v>
      </c>
      <c r="L31" s="119">
        <f t="shared" si="2"/>
        <v>52.683289855716474</v>
      </c>
    </row>
    <row r="32" spans="2:12" ht="25.5">
      <c r="B32" s="61"/>
      <c r="C32" s="61"/>
      <c r="D32" s="103">
        <v>671</v>
      </c>
      <c r="E32" s="103"/>
      <c r="F32" s="100" t="s">
        <v>48</v>
      </c>
      <c r="G32" s="94">
        <f>SUM(G33:G34)</f>
        <v>107815.41</v>
      </c>
      <c r="H32" s="94">
        <f t="shared" ref="H32:J32" si="9">SUM(H33:H34)</f>
        <v>261272.37</v>
      </c>
      <c r="I32" s="94">
        <f t="shared" si="9"/>
        <v>261272.37</v>
      </c>
      <c r="J32" s="94">
        <f t="shared" si="9"/>
        <v>137646.88</v>
      </c>
      <c r="K32" s="119">
        <f t="shared" si="1"/>
        <v>127.6690224523563</v>
      </c>
      <c r="L32" s="119">
        <f t="shared" si="2"/>
        <v>52.683289855716474</v>
      </c>
    </row>
    <row r="33" spans="2:12" ht="25.5">
      <c r="B33" s="61"/>
      <c r="C33" s="61"/>
      <c r="D33" s="61"/>
      <c r="E33" s="61">
        <v>6711</v>
      </c>
      <c r="F33" s="62" t="s">
        <v>49</v>
      </c>
      <c r="G33" s="74">
        <v>107815.41</v>
      </c>
      <c r="H33" s="74">
        <v>261272.37</v>
      </c>
      <c r="I33" s="74">
        <v>261272.37</v>
      </c>
      <c r="J33" s="121">
        <v>135151.75</v>
      </c>
      <c r="K33" s="119">
        <f t="shared" si="1"/>
        <v>125.35476143901877</v>
      </c>
      <c r="L33" s="119">
        <f t="shared" si="2"/>
        <v>51.728297944401859</v>
      </c>
    </row>
    <row r="34" spans="2:12" ht="25.5">
      <c r="B34" s="61"/>
      <c r="C34" s="61"/>
      <c r="D34" s="63"/>
      <c r="E34" s="63">
        <v>6712</v>
      </c>
      <c r="F34" s="62" t="s">
        <v>50</v>
      </c>
      <c r="G34" s="74">
        <v>0</v>
      </c>
      <c r="H34" s="74">
        <v>0</v>
      </c>
      <c r="I34" s="74">
        <v>0</v>
      </c>
      <c r="J34" s="121">
        <v>2495.13</v>
      </c>
      <c r="K34" s="119" t="e">
        <f t="shared" si="1"/>
        <v>#DIV/0!</v>
      </c>
      <c r="L34" s="119" t="e">
        <f t="shared" si="2"/>
        <v>#DIV/0!</v>
      </c>
    </row>
    <row r="35" spans="2:12">
      <c r="B35" s="61"/>
      <c r="C35" s="90">
        <v>68</v>
      </c>
      <c r="D35" s="90"/>
      <c r="E35" s="90"/>
      <c r="F35" s="99" t="s">
        <v>51</v>
      </c>
      <c r="G35" s="91">
        <f>SUM(G36)</f>
        <v>0</v>
      </c>
      <c r="H35" s="91">
        <f t="shared" ref="H35:J35" si="10">SUM(H36)</f>
        <v>0</v>
      </c>
      <c r="I35" s="91">
        <f t="shared" si="10"/>
        <v>0</v>
      </c>
      <c r="J35" s="91">
        <f t="shared" si="10"/>
        <v>0</v>
      </c>
      <c r="K35" s="119" t="e">
        <f t="shared" si="1"/>
        <v>#DIV/0!</v>
      </c>
      <c r="L35" s="119" t="e">
        <f t="shared" si="2"/>
        <v>#DIV/0!</v>
      </c>
    </row>
    <row r="36" spans="2:12">
      <c r="B36" s="61"/>
      <c r="C36" s="61"/>
      <c r="D36" s="103">
        <v>683</v>
      </c>
      <c r="E36" s="103"/>
      <c r="F36" s="100" t="s">
        <v>52</v>
      </c>
      <c r="G36" s="94">
        <f>SUM(G37:G37)</f>
        <v>0</v>
      </c>
      <c r="H36" s="94">
        <f>SUM(H37:H37)</f>
        <v>0</v>
      </c>
      <c r="I36" s="94">
        <f>SUM(I37:I37)</f>
        <v>0</v>
      </c>
      <c r="J36" s="94">
        <f>SUM(J37:J37)</f>
        <v>0</v>
      </c>
      <c r="K36" s="119" t="e">
        <f t="shared" si="1"/>
        <v>#DIV/0!</v>
      </c>
      <c r="L36" s="119" t="e">
        <f t="shared" si="2"/>
        <v>#DIV/0!</v>
      </c>
    </row>
    <row r="37" spans="2:12">
      <c r="B37" s="61"/>
      <c r="C37" s="61"/>
      <c r="D37" s="61"/>
      <c r="E37" s="61">
        <v>6831</v>
      </c>
      <c r="F37" s="62" t="s">
        <v>52</v>
      </c>
      <c r="G37" s="74"/>
      <c r="H37" s="74">
        <v>0</v>
      </c>
      <c r="I37" s="74"/>
      <c r="J37" s="121">
        <v>0</v>
      </c>
      <c r="K37" s="119" t="e">
        <f t="shared" si="1"/>
        <v>#DIV/0!</v>
      </c>
      <c r="L37" s="119" t="e">
        <f t="shared" si="2"/>
        <v>#DIV/0!</v>
      </c>
    </row>
    <row r="38" spans="2:12">
      <c r="B38" s="104">
        <v>7</v>
      </c>
      <c r="C38" s="104"/>
      <c r="D38" s="104"/>
      <c r="E38" s="104"/>
      <c r="F38" s="105" t="s">
        <v>53</v>
      </c>
      <c r="G38" s="106">
        <f>SUM(G39)</f>
        <v>36.840000000000003</v>
      </c>
      <c r="H38" s="106">
        <v>73</v>
      </c>
      <c r="I38" s="106">
        <v>73</v>
      </c>
      <c r="J38" s="106">
        <f>SUM(J39)</f>
        <v>36.840000000000003</v>
      </c>
      <c r="K38" s="119">
        <f t="shared" si="1"/>
        <v>100</v>
      </c>
      <c r="L38" s="119">
        <f t="shared" si="2"/>
        <v>50.465753424657535</v>
      </c>
    </row>
    <row r="39" spans="2:12">
      <c r="B39" s="61"/>
      <c r="C39" s="98">
        <v>72</v>
      </c>
      <c r="D39" s="88"/>
      <c r="E39" s="107"/>
      <c r="F39" s="99"/>
      <c r="G39" s="91">
        <f>SUM(G40)</f>
        <v>36.840000000000003</v>
      </c>
      <c r="H39" s="91">
        <f t="shared" ref="H39:J39" si="11">SUM(H40)</f>
        <v>73</v>
      </c>
      <c r="I39" s="91">
        <f t="shared" si="11"/>
        <v>73</v>
      </c>
      <c r="J39" s="91">
        <f t="shared" si="11"/>
        <v>36.840000000000003</v>
      </c>
      <c r="K39" s="119">
        <f t="shared" si="1"/>
        <v>100</v>
      </c>
      <c r="L39" s="119">
        <f t="shared" si="2"/>
        <v>50.465753424657535</v>
      </c>
    </row>
    <row r="40" spans="2:12">
      <c r="B40" s="61"/>
      <c r="C40" s="61"/>
      <c r="D40" s="103">
        <v>721</v>
      </c>
      <c r="E40" s="108"/>
      <c r="F40" s="100"/>
      <c r="G40" s="94">
        <f>SUM(G41)</f>
        <v>36.840000000000003</v>
      </c>
      <c r="H40" s="94">
        <f t="shared" ref="H40:J40" si="12">SUM(H41)</f>
        <v>73</v>
      </c>
      <c r="I40" s="94">
        <f t="shared" si="12"/>
        <v>73</v>
      </c>
      <c r="J40" s="94">
        <f t="shared" si="12"/>
        <v>36.840000000000003</v>
      </c>
      <c r="K40" s="119">
        <f t="shared" si="1"/>
        <v>100</v>
      </c>
      <c r="L40" s="119">
        <f t="shared" si="2"/>
        <v>50.465753424657535</v>
      </c>
    </row>
    <row r="41" spans="2:12">
      <c r="B41" s="61"/>
      <c r="C41" s="61"/>
      <c r="D41" s="61"/>
      <c r="E41" s="109">
        <v>7211</v>
      </c>
      <c r="F41" s="62" t="s">
        <v>54</v>
      </c>
      <c r="G41" s="74">
        <v>36.840000000000003</v>
      </c>
      <c r="H41" s="74">
        <v>73</v>
      </c>
      <c r="I41" s="74">
        <v>73</v>
      </c>
      <c r="J41" s="121">
        <v>36.840000000000003</v>
      </c>
      <c r="K41" s="119">
        <f t="shared" si="1"/>
        <v>100</v>
      </c>
      <c r="L41" s="119">
        <f t="shared" si="2"/>
        <v>50.465753424657535</v>
      </c>
    </row>
    <row r="42" spans="2:12" ht="15.75" customHeight="1"/>
    <row r="43" spans="2:12" ht="15.75" customHeight="1">
      <c r="B43" s="6"/>
      <c r="C43" s="6"/>
      <c r="D43" s="6"/>
      <c r="E43" s="6"/>
      <c r="F43" s="6"/>
      <c r="G43" s="7"/>
      <c r="H43" s="7"/>
      <c r="I43" s="7"/>
      <c r="J43" s="76"/>
      <c r="K43" s="8"/>
      <c r="L43" s="8"/>
    </row>
    <row r="44" spans="2:12" ht="33" customHeight="1">
      <c r="B44" s="216" t="s">
        <v>5</v>
      </c>
      <c r="C44" s="217"/>
      <c r="D44" s="217"/>
      <c r="E44" s="217"/>
      <c r="F44" s="218"/>
      <c r="G44" s="10" t="s">
        <v>55</v>
      </c>
      <c r="H44" s="10" t="s">
        <v>56</v>
      </c>
      <c r="I44" s="10" t="s">
        <v>57</v>
      </c>
      <c r="J44" s="10" t="s">
        <v>58</v>
      </c>
      <c r="K44" s="11" t="s">
        <v>9</v>
      </c>
      <c r="L44" s="11" t="s">
        <v>10</v>
      </c>
    </row>
    <row r="45" spans="2:12" s="1" customFormat="1" ht="11.25">
      <c r="B45" s="213">
        <v>1</v>
      </c>
      <c r="C45" s="214"/>
      <c r="D45" s="214"/>
      <c r="E45" s="214"/>
      <c r="F45" s="215"/>
      <c r="G45" s="13"/>
      <c r="H45" s="13"/>
      <c r="I45" s="13"/>
      <c r="J45" s="13"/>
      <c r="K45" s="14" t="s">
        <v>11</v>
      </c>
      <c r="L45" s="14" t="s">
        <v>12</v>
      </c>
    </row>
    <row r="46" spans="2:12">
      <c r="B46" s="84"/>
      <c r="C46" s="84"/>
      <c r="D46" s="84"/>
      <c r="E46" s="84"/>
      <c r="F46" s="84" t="s">
        <v>59</v>
      </c>
      <c r="G46" s="85">
        <f>SUM(G47,G102)</f>
        <v>1404061.3399999999</v>
      </c>
      <c r="H46" s="85">
        <f t="shared" ref="H46:J46" si="13">SUM(H47,H102)</f>
        <v>2854363.9899999993</v>
      </c>
      <c r="I46" s="85">
        <f t="shared" si="13"/>
        <v>2854363.9899999993</v>
      </c>
      <c r="J46" s="85">
        <f t="shared" si="13"/>
        <v>1589661.56</v>
      </c>
      <c r="K46" s="119">
        <f>J46/G46*100</f>
        <v>113.2188113661758</v>
      </c>
      <c r="L46" s="119">
        <f>J46/I46*100</f>
        <v>55.692321146470192</v>
      </c>
    </row>
    <row r="47" spans="2:12">
      <c r="B47" s="86">
        <v>3</v>
      </c>
      <c r="C47" s="86"/>
      <c r="D47" s="86"/>
      <c r="E47" s="86"/>
      <c r="F47" s="86" t="s">
        <v>60</v>
      </c>
      <c r="G47" s="87">
        <f>SUM(G48,G58,G91,G95,G99)</f>
        <v>1402568.3399999999</v>
      </c>
      <c r="H47" s="87">
        <f>SUM(H48,H58,H91,H95,H99)</f>
        <v>2845088.1899999995</v>
      </c>
      <c r="I47" s="87">
        <f>SUM(I48,I58,I91,I95,I99)</f>
        <v>2845088.1899999995</v>
      </c>
      <c r="J47" s="87">
        <f>SUM(J48,J58,J91,J95,J99)</f>
        <v>1582831.49</v>
      </c>
      <c r="K47" s="119">
        <f t="shared" ref="K47:K110" si="14">J47/G47*100</f>
        <v>112.85236126176925</v>
      </c>
      <c r="L47" s="119">
        <f t="shared" ref="L47:L110" si="15">J47/I47*100</f>
        <v>55.633828700403143</v>
      </c>
    </row>
    <row r="48" spans="2:12">
      <c r="B48" s="54"/>
      <c r="C48" s="110">
        <v>31</v>
      </c>
      <c r="D48" s="110"/>
      <c r="E48" s="110"/>
      <c r="F48" s="110" t="s">
        <v>61</v>
      </c>
      <c r="G48" s="91">
        <f>SUM(G49,G53,G55)</f>
        <v>1170322.51</v>
      </c>
      <c r="H48" s="91">
        <f>SUM(H49,H53,H55)</f>
        <v>2377611.13</v>
      </c>
      <c r="I48" s="91">
        <f>SUM(I49,I53,I55)</f>
        <v>2377611.13</v>
      </c>
      <c r="J48" s="91">
        <f>SUM(J49,J53,J55)</f>
        <v>1340537.1000000001</v>
      </c>
      <c r="K48" s="119">
        <f t="shared" si="14"/>
        <v>114.54424644023979</v>
      </c>
      <c r="L48" s="119">
        <f t="shared" si="15"/>
        <v>56.381680043700001</v>
      </c>
    </row>
    <row r="49" spans="2:12">
      <c r="B49" s="61"/>
      <c r="C49" s="61"/>
      <c r="D49" s="103">
        <v>311</v>
      </c>
      <c r="E49" s="103"/>
      <c r="F49" s="167" t="s">
        <v>62</v>
      </c>
      <c r="G49" s="94">
        <f>SUM(G50:G52)</f>
        <v>975496.79</v>
      </c>
      <c r="H49" s="94">
        <f t="shared" ref="H49:J49" si="16">SUM(H50:H52)</f>
        <v>1972022.17</v>
      </c>
      <c r="I49" s="94">
        <f t="shared" si="16"/>
        <v>1972022.17</v>
      </c>
      <c r="J49" s="94">
        <f t="shared" si="16"/>
        <v>1124974.6400000001</v>
      </c>
      <c r="K49" s="119">
        <f t="shared" si="14"/>
        <v>115.32325390840089</v>
      </c>
      <c r="L49" s="119">
        <f t="shared" si="15"/>
        <v>57.046754195466278</v>
      </c>
    </row>
    <row r="50" spans="2:12">
      <c r="B50" s="61"/>
      <c r="C50" s="61"/>
      <c r="D50" s="61"/>
      <c r="E50" s="61">
        <v>3111</v>
      </c>
      <c r="F50" s="166" t="s">
        <v>63</v>
      </c>
      <c r="G50" s="74">
        <v>940433.26</v>
      </c>
      <c r="H50" s="74">
        <v>1903453.27</v>
      </c>
      <c r="I50" s="74">
        <v>1903453.27</v>
      </c>
      <c r="J50" s="80">
        <v>1066833.82</v>
      </c>
      <c r="K50" s="119">
        <f t="shared" si="14"/>
        <v>113.44067307870418</v>
      </c>
      <c r="L50" s="119">
        <f t="shared" si="15"/>
        <v>56.047281896234836</v>
      </c>
    </row>
    <row r="51" spans="2:12">
      <c r="B51" s="61"/>
      <c r="C51" s="61"/>
      <c r="D51" s="63"/>
      <c r="E51" s="61">
        <v>3113</v>
      </c>
      <c r="F51" s="61" t="s">
        <v>64</v>
      </c>
      <c r="G51" s="74">
        <v>30927.98</v>
      </c>
      <c r="H51" s="74">
        <v>55184.2</v>
      </c>
      <c r="I51" s="74">
        <v>55184.2</v>
      </c>
      <c r="J51" s="80">
        <v>50277.46</v>
      </c>
      <c r="K51" s="119">
        <f t="shared" si="14"/>
        <v>162.56302545462071</v>
      </c>
      <c r="L51" s="119">
        <f t="shared" si="15"/>
        <v>91.108433210955312</v>
      </c>
    </row>
    <row r="52" spans="2:12">
      <c r="B52" s="61"/>
      <c r="C52" s="61"/>
      <c r="D52" s="61"/>
      <c r="E52" s="61">
        <v>3114</v>
      </c>
      <c r="F52" s="61" t="s">
        <v>65</v>
      </c>
      <c r="G52" s="74">
        <v>4135.55</v>
      </c>
      <c r="H52" s="74">
        <v>13384.7</v>
      </c>
      <c r="I52" s="74">
        <v>13384.7</v>
      </c>
      <c r="J52" s="80">
        <v>7863.36</v>
      </c>
      <c r="K52" s="119">
        <f t="shared" si="14"/>
        <v>190.14061007604789</v>
      </c>
      <c r="L52" s="119">
        <f t="shared" si="15"/>
        <v>58.74886997840818</v>
      </c>
    </row>
    <row r="53" spans="2:12">
      <c r="B53" s="61"/>
      <c r="C53" s="65"/>
      <c r="D53" s="103">
        <v>312</v>
      </c>
      <c r="E53" s="103"/>
      <c r="F53" s="100" t="s">
        <v>66</v>
      </c>
      <c r="G53" s="94">
        <f>SUM(G54)</f>
        <v>37088.9</v>
      </c>
      <c r="H53" s="94">
        <f t="shared" ref="H53:J53" si="17">SUM(H54)</f>
        <v>80205.3</v>
      </c>
      <c r="I53" s="94">
        <f t="shared" si="17"/>
        <v>80205.3</v>
      </c>
      <c r="J53" s="94">
        <f t="shared" si="17"/>
        <v>36118.339999999997</v>
      </c>
      <c r="K53" s="119">
        <f t="shared" si="14"/>
        <v>97.383152371733843</v>
      </c>
      <c r="L53" s="119">
        <f t="shared" si="15"/>
        <v>45.03236070434248</v>
      </c>
    </row>
    <row r="54" spans="2:12">
      <c r="B54" s="61"/>
      <c r="C54" s="65"/>
      <c r="D54" s="61"/>
      <c r="E54" s="61">
        <v>3121</v>
      </c>
      <c r="F54" s="62" t="s">
        <v>66</v>
      </c>
      <c r="G54" s="74">
        <v>37088.9</v>
      </c>
      <c r="H54" s="74">
        <v>80205.3</v>
      </c>
      <c r="I54" s="74">
        <v>80205.3</v>
      </c>
      <c r="J54" s="80">
        <v>36118.339999999997</v>
      </c>
      <c r="K54" s="119">
        <f t="shared" si="14"/>
        <v>97.383152371733843</v>
      </c>
      <c r="L54" s="119">
        <f t="shared" si="15"/>
        <v>45.03236070434248</v>
      </c>
    </row>
    <row r="55" spans="2:12">
      <c r="B55" s="61"/>
      <c r="C55" s="65"/>
      <c r="D55" s="103">
        <v>313</v>
      </c>
      <c r="E55" s="103"/>
      <c r="F55" s="100" t="s">
        <v>67</v>
      </c>
      <c r="G55" s="94">
        <f>SUM(G56,G57)</f>
        <v>157736.82</v>
      </c>
      <c r="H55" s="94">
        <f t="shared" ref="H55:J55" si="18">SUM(H56,H57)</f>
        <v>325383.65999999997</v>
      </c>
      <c r="I55" s="94">
        <f t="shared" si="18"/>
        <v>325383.65999999997</v>
      </c>
      <c r="J55" s="94">
        <f t="shared" si="18"/>
        <v>179444.12</v>
      </c>
      <c r="K55" s="119">
        <f t="shared" si="14"/>
        <v>113.76172031362113</v>
      </c>
      <c r="L55" s="119">
        <f t="shared" si="15"/>
        <v>55.148473036414927</v>
      </c>
    </row>
    <row r="56" spans="2:12">
      <c r="B56" s="61"/>
      <c r="C56" s="65"/>
      <c r="D56" s="61"/>
      <c r="E56" s="111">
        <v>3132</v>
      </c>
      <c r="F56" s="112" t="s">
        <v>68</v>
      </c>
      <c r="G56" s="74">
        <v>157728.97</v>
      </c>
      <c r="H56" s="74">
        <v>325383.65999999997</v>
      </c>
      <c r="I56" s="74">
        <v>325383.65999999997</v>
      </c>
      <c r="J56" s="80">
        <v>179444.12</v>
      </c>
      <c r="K56" s="119">
        <f t="shared" si="14"/>
        <v>113.76738211122534</v>
      </c>
      <c r="L56" s="119">
        <f t="shared" si="15"/>
        <v>55.148473036414927</v>
      </c>
    </row>
    <row r="57" spans="2:12" ht="25.5">
      <c r="B57" s="61"/>
      <c r="C57" s="65"/>
      <c r="D57" s="61"/>
      <c r="E57" s="111">
        <v>3133</v>
      </c>
      <c r="F57" s="112" t="s">
        <v>69</v>
      </c>
      <c r="G57" s="74">
        <v>7.85</v>
      </c>
      <c r="H57" s="74">
        <v>0</v>
      </c>
      <c r="I57" s="74">
        <v>0</v>
      </c>
      <c r="J57" s="80">
        <v>0</v>
      </c>
      <c r="K57" s="119">
        <f t="shared" si="14"/>
        <v>0</v>
      </c>
      <c r="L57" s="119" t="e">
        <f t="shared" si="15"/>
        <v>#DIV/0!</v>
      </c>
    </row>
    <row r="58" spans="2:12">
      <c r="B58" s="61"/>
      <c r="C58" s="98">
        <v>32</v>
      </c>
      <c r="D58" s="98"/>
      <c r="E58" s="98"/>
      <c r="F58" s="113" t="s">
        <v>70</v>
      </c>
      <c r="G58" s="91">
        <f>SUM(G59,G64,G71,G81,G83)</f>
        <v>228046.96</v>
      </c>
      <c r="H58" s="91">
        <f>SUM(H59,H64,H71,H81,H83)</f>
        <v>424394.73</v>
      </c>
      <c r="I58" s="91">
        <f>SUM(I59,I64,I71,I81,I83)</f>
        <v>424394.73</v>
      </c>
      <c r="J58" s="91">
        <f>SUM(J59,J64,J71,J81,J83)</f>
        <v>238836.64999999997</v>
      </c>
      <c r="K58" s="119">
        <f t="shared" si="14"/>
        <v>104.73134568423976</v>
      </c>
      <c r="L58" s="119">
        <f t="shared" si="15"/>
        <v>56.277006550010647</v>
      </c>
    </row>
    <row r="59" spans="2:12">
      <c r="B59" s="61"/>
      <c r="C59" s="65"/>
      <c r="D59" s="103">
        <v>321</v>
      </c>
      <c r="E59" s="103"/>
      <c r="F59" s="167" t="s">
        <v>71</v>
      </c>
      <c r="G59" s="94">
        <f>SUM(G60:G63)</f>
        <v>30889.5</v>
      </c>
      <c r="H59" s="94">
        <f t="shared" ref="H59:J59" si="19">SUM(H60:H63)</f>
        <v>56181.11</v>
      </c>
      <c r="I59" s="94">
        <f t="shared" si="19"/>
        <v>56181.11</v>
      </c>
      <c r="J59" s="94">
        <f t="shared" si="19"/>
        <v>33439.519999999997</v>
      </c>
      <c r="K59" s="119">
        <f t="shared" si="14"/>
        <v>108.25529710743132</v>
      </c>
      <c r="L59" s="119">
        <f t="shared" si="15"/>
        <v>59.52093150170937</v>
      </c>
    </row>
    <row r="60" spans="2:12">
      <c r="B60" s="61"/>
      <c r="C60" s="65"/>
      <c r="D60" s="61"/>
      <c r="E60" s="61">
        <v>3211</v>
      </c>
      <c r="F60" s="168" t="s">
        <v>72</v>
      </c>
      <c r="G60" s="74">
        <v>3369.28</v>
      </c>
      <c r="H60" s="74">
        <v>5740</v>
      </c>
      <c r="I60" s="74">
        <v>5740</v>
      </c>
      <c r="J60" s="80">
        <v>4597.7</v>
      </c>
      <c r="K60" s="119">
        <f t="shared" si="14"/>
        <v>136.45942159749262</v>
      </c>
      <c r="L60" s="119">
        <f t="shared" si="15"/>
        <v>80.099303135888505</v>
      </c>
    </row>
    <row r="61" spans="2:12" ht="25.5">
      <c r="B61" s="61"/>
      <c r="C61" s="65"/>
      <c r="D61" s="61"/>
      <c r="E61" s="114" t="s">
        <v>73</v>
      </c>
      <c r="F61" s="115" t="s">
        <v>74</v>
      </c>
      <c r="G61" s="74">
        <v>27289.22</v>
      </c>
      <c r="H61" s="74">
        <v>49971.11</v>
      </c>
      <c r="I61" s="74">
        <v>49971.11</v>
      </c>
      <c r="J61" s="80">
        <v>27740.42</v>
      </c>
      <c r="K61" s="119">
        <f t="shared" si="14"/>
        <v>101.65340013382573</v>
      </c>
      <c r="L61" s="119">
        <f t="shared" si="15"/>
        <v>55.51291536249645</v>
      </c>
    </row>
    <row r="62" spans="2:12">
      <c r="B62" s="61"/>
      <c r="C62" s="61"/>
      <c r="D62" s="61"/>
      <c r="E62" s="114">
        <v>3213</v>
      </c>
      <c r="F62" s="115" t="s">
        <v>75</v>
      </c>
      <c r="G62" s="22">
        <v>119</v>
      </c>
      <c r="H62" s="74">
        <v>350</v>
      </c>
      <c r="I62" s="74">
        <v>350</v>
      </c>
      <c r="J62" s="80">
        <v>780.9</v>
      </c>
      <c r="K62" s="119">
        <f t="shared" si="14"/>
        <v>656.21848739495795</v>
      </c>
      <c r="L62" s="119">
        <f t="shared" si="15"/>
        <v>223.1142857142857</v>
      </c>
    </row>
    <row r="63" spans="2:12">
      <c r="B63" s="61"/>
      <c r="C63" s="61"/>
      <c r="D63" s="61"/>
      <c r="E63" s="114">
        <v>3214</v>
      </c>
      <c r="F63" s="115" t="s">
        <v>76</v>
      </c>
      <c r="G63" s="22">
        <v>112</v>
      </c>
      <c r="H63" s="74">
        <v>120</v>
      </c>
      <c r="I63" s="74">
        <v>120</v>
      </c>
      <c r="J63" s="80">
        <v>320.5</v>
      </c>
      <c r="K63" s="119">
        <f t="shared" si="14"/>
        <v>286.16071428571428</v>
      </c>
      <c r="L63" s="119">
        <f t="shared" si="15"/>
        <v>267.08333333333331</v>
      </c>
    </row>
    <row r="64" spans="2:12">
      <c r="B64" s="61"/>
      <c r="C64" s="61"/>
      <c r="D64" s="103">
        <v>322</v>
      </c>
      <c r="E64" s="116"/>
      <c r="F64" s="117" t="s">
        <v>77</v>
      </c>
      <c r="G64" s="94">
        <f>SUM(G65:G70)</f>
        <v>156360.28999999998</v>
      </c>
      <c r="H64" s="94">
        <f t="shared" ref="H64:J64" si="20">SUM(H65:H70)</f>
        <v>302062.65999999997</v>
      </c>
      <c r="I64" s="94">
        <f t="shared" si="20"/>
        <v>302062.65999999997</v>
      </c>
      <c r="J64" s="94">
        <f t="shared" si="20"/>
        <v>158796.69</v>
      </c>
      <c r="K64" s="119">
        <f t="shared" si="14"/>
        <v>101.55819613790689</v>
      </c>
      <c r="L64" s="119">
        <f t="shared" si="15"/>
        <v>52.570777864433829</v>
      </c>
    </row>
    <row r="65" spans="2:12">
      <c r="B65" s="61"/>
      <c r="C65" s="65"/>
      <c r="D65" s="61"/>
      <c r="E65" s="114" t="s">
        <v>78</v>
      </c>
      <c r="F65" s="115" t="s">
        <v>79</v>
      </c>
      <c r="G65" s="74">
        <v>14624.09</v>
      </c>
      <c r="H65" s="74">
        <v>15035.81</v>
      </c>
      <c r="I65" s="74">
        <v>15035.81</v>
      </c>
      <c r="J65" s="80">
        <v>16473.47</v>
      </c>
      <c r="K65" s="119">
        <f t="shared" si="14"/>
        <v>112.64612020303485</v>
      </c>
      <c r="L65" s="119">
        <f t="shared" si="15"/>
        <v>109.56157333725287</v>
      </c>
    </row>
    <row r="66" spans="2:12">
      <c r="B66" s="61"/>
      <c r="C66" s="65"/>
      <c r="D66" s="61"/>
      <c r="E66" s="114">
        <v>3222</v>
      </c>
      <c r="F66" s="115" t="s">
        <v>80</v>
      </c>
      <c r="G66" s="74">
        <v>117305.09</v>
      </c>
      <c r="H66" s="74">
        <v>240978.5</v>
      </c>
      <c r="I66" s="74">
        <v>240978.5</v>
      </c>
      <c r="J66" s="80">
        <v>119236.23</v>
      </c>
      <c r="K66" s="119">
        <f t="shared" si="14"/>
        <v>101.64625422477404</v>
      </c>
      <c r="L66" s="119">
        <f t="shared" si="15"/>
        <v>49.480028301279987</v>
      </c>
    </row>
    <row r="67" spans="2:12">
      <c r="B67" s="61"/>
      <c r="C67" s="65"/>
      <c r="D67" s="61"/>
      <c r="E67" s="114" t="s">
        <v>81</v>
      </c>
      <c r="F67" s="115" t="s">
        <v>82</v>
      </c>
      <c r="G67" s="74">
        <v>23384.799999999999</v>
      </c>
      <c r="H67" s="74">
        <v>43498.35</v>
      </c>
      <c r="I67" s="74">
        <v>43498.35</v>
      </c>
      <c r="J67" s="80">
        <v>21579.49</v>
      </c>
      <c r="K67" s="119">
        <f t="shared" si="14"/>
        <v>92.279985289589831</v>
      </c>
      <c r="L67" s="119">
        <f t="shared" si="15"/>
        <v>49.609904743513269</v>
      </c>
    </row>
    <row r="68" spans="2:12" ht="25.5">
      <c r="B68" s="61"/>
      <c r="C68" s="65"/>
      <c r="D68" s="61"/>
      <c r="E68" s="114" t="s">
        <v>83</v>
      </c>
      <c r="F68" s="115" t="s">
        <v>84</v>
      </c>
      <c r="G68" s="74">
        <v>1046.31</v>
      </c>
      <c r="H68" s="74">
        <v>1900</v>
      </c>
      <c r="I68" s="74">
        <v>1900</v>
      </c>
      <c r="J68" s="80">
        <v>1143.28</v>
      </c>
      <c r="K68" s="119">
        <f t="shared" si="14"/>
        <v>109.26780781986218</v>
      </c>
      <c r="L68" s="119">
        <f t="shared" si="15"/>
        <v>60.172631578947367</v>
      </c>
    </row>
    <row r="69" spans="2:12">
      <c r="B69" s="61"/>
      <c r="C69" s="65"/>
      <c r="D69" s="61"/>
      <c r="E69" s="114">
        <v>3225</v>
      </c>
      <c r="F69" s="115" t="s">
        <v>85</v>
      </c>
      <c r="G69" s="74">
        <v>0</v>
      </c>
      <c r="H69" s="74">
        <v>350</v>
      </c>
      <c r="I69" s="74">
        <v>350</v>
      </c>
      <c r="J69" s="80">
        <v>364.22</v>
      </c>
      <c r="K69" s="119" t="e">
        <f t="shared" si="14"/>
        <v>#DIV/0!</v>
      </c>
      <c r="L69" s="119">
        <f t="shared" si="15"/>
        <v>104.06285714285714</v>
      </c>
    </row>
    <row r="70" spans="2:12">
      <c r="B70" s="61"/>
      <c r="C70" s="65"/>
      <c r="D70" s="61"/>
      <c r="E70" s="114">
        <v>3227</v>
      </c>
      <c r="F70" s="115" t="s">
        <v>86</v>
      </c>
      <c r="G70" s="74">
        <v>0</v>
      </c>
      <c r="H70" s="74">
        <v>300</v>
      </c>
      <c r="I70" s="74">
        <v>300</v>
      </c>
      <c r="J70" s="80">
        <v>0</v>
      </c>
      <c r="K70" s="119" t="e">
        <f t="shared" si="14"/>
        <v>#DIV/0!</v>
      </c>
      <c r="L70" s="119">
        <f t="shared" si="15"/>
        <v>0</v>
      </c>
    </row>
    <row r="71" spans="2:12">
      <c r="B71" s="61"/>
      <c r="C71" s="65"/>
      <c r="D71" s="122">
        <v>323</v>
      </c>
      <c r="E71" s="116"/>
      <c r="F71" s="117" t="s">
        <v>87</v>
      </c>
      <c r="G71" s="94">
        <f>SUM(G72:G80)</f>
        <v>36105.72</v>
      </c>
      <c r="H71" s="94">
        <f t="shared" ref="H71:J71" si="21">SUM(H72:H80)</f>
        <v>57665.87</v>
      </c>
      <c r="I71" s="94">
        <f t="shared" si="21"/>
        <v>57665.87</v>
      </c>
      <c r="J71" s="94">
        <f t="shared" si="21"/>
        <v>40751.109999999993</v>
      </c>
      <c r="K71" s="119">
        <f t="shared" si="14"/>
        <v>112.8660777295121</v>
      </c>
      <c r="L71" s="119">
        <f t="shared" si="15"/>
        <v>70.667641015387431</v>
      </c>
    </row>
    <row r="72" spans="2:12">
      <c r="B72" s="61"/>
      <c r="C72" s="65"/>
      <c r="D72" s="61"/>
      <c r="E72" s="114" t="s">
        <v>88</v>
      </c>
      <c r="F72" s="115" t="s">
        <v>89</v>
      </c>
      <c r="G72" s="74">
        <v>11525.91</v>
      </c>
      <c r="H72" s="74">
        <v>18376.78</v>
      </c>
      <c r="I72" s="74">
        <v>18376.78</v>
      </c>
      <c r="J72" s="80">
        <v>12058.5</v>
      </c>
      <c r="K72" s="119">
        <f t="shared" si="14"/>
        <v>104.62080651332519</v>
      </c>
      <c r="L72" s="119">
        <f t="shared" si="15"/>
        <v>65.618133318241831</v>
      </c>
    </row>
    <row r="73" spans="2:12">
      <c r="B73" s="61"/>
      <c r="C73" s="65"/>
      <c r="D73" s="61"/>
      <c r="E73" s="114" t="s">
        <v>90</v>
      </c>
      <c r="F73" s="115" t="s">
        <v>91</v>
      </c>
      <c r="G73" s="74">
        <v>8656.2999999999993</v>
      </c>
      <c r="H73" s="74">
        <v>14000</v>
      </c>
      <c r="I73" s="74">
        <v>14000</v>
      </c>
      <c r="J73" s="80">
        <v>9248.1299999999992</v>
      </c>
      <c r="K73" s="119">
        <f t="shared" si="14"/>
        <v>106.83698577914352</v>
      </c>
      <c r="L73" s="119">
        <f t="shared" si="15"/>
        <v>66.058071428571424</v>
      </c>
    </row>
    <row r="74" spans="2:12">
      <c r="B74" s="61"/>
      <c r="C74" s="65"/>
      <c r="D74" s="61"/>
      <c r="E74" s="114">
        <v>3233</v>
      </c>
      <c r="F74" s="115" t="s">
        <v>92</v>
      </c>
      <c r="G74" s="74">
        <v>0</v>
      </c>
      <c r="H74" s="74">
        <v>0</v>
      </c>
      <c r="I74" s="74">
        <v>0</v>
      </c>
      <c r="J74" s="80">
        <v>0</v>
      </c>
      <c r="K74" s="119" t="e">
        <f t="shared" si="14"/>
        <v>#DIV/0!</v>
      </c>
      <c r="L74" s="119" t="e">
        <f t="shared" si="15"/>
        <v>#DIV/0!</v>
      </c>
    </row>
    <row r="75" spans="2:12">
      <c r="B75" s="61"/>
      <c r="C75" s="65"/>
      <c r="D75" s="61"/>
      <c r="E75" s="114" t="s">
        <v>93</v>
      </c>
      <c r="F75" s="115" t="s">
        <v>94</v>
      </c>
      <c r="G75" s="74">
        <v>8084.71</v>
      </c>
      <c r="H75" s="74">
        <v>12223.01</v>
      </c>
      <c r="I75" s="74">
        <v>12223.01</v>
      </c>
      <c r="J75" s="80">
        <v>10302.200000000001</v>
      </c>
      <c r="K75" s="119">
        <f t="shared" si="14"/>
        <v>127.42819470333507</v>
      </c>
      <c r="L75" s="119">
        <f t="shared" si="15"/>
        <v>84.285294702368731</v>
      </c>
    </row>
    <row r="76" spans="2:12">
      <c r="B76" s="61"/>
      <c r="C76" s="65"/>
      <c r="D76" s="61"/>
      <c r="E76" s="114">
        <v>3235</v>
      </c>
      <c r="F76" s="115" t="s">
        <v>95</v>
      </c>
      <c r="G76" s="74">
        <v>0</v>
      </c>
      <c r="H76" s="74">
        <v>0</v>
      </c>
      <c r="I76" s="74">
        <v>0</v>
      </c>
      <c r="J76" s="80">
        <v>0</v>
      </c>
      <c r="K76" s="119" t="e">
        <f t="shared" si="14"/>
        <v>#DIV/0!</v>
      </c>
      <c r="L76" s="119" t="e">
        <f t="shared" si="15"/>
        <v>#DIV/0!</v>
      </c>
    </row>
    <row r="77" spans="2:12">
      <c r="B77" s="61"/>
      <c r="C77" s="65"/>
      <c r="D77" s="61"/>
      <c r="E77" s="114">
        <v>3236</v>
      </c>
      <c r="F77" s="115" t="s">
        <v>96</v>
      </c>
      <c r="G77" s="74">
        <v>1070.33</v>
      </c>
      <c r="H77" s="74">
        <v>3500</v>
      </c>
      <c r="I77" s="74">
        <v>3500</v>
      </c>
      <c r="J77" s="80">
        <v>1713.37</v>
      </c>
      <c r="K77" s="119">
        <f t="shared" si="14"/>
        <v>160.07866732689916</v>
      </c>
      <c r="L77" s="119">
        <f t="shared" si="15"/>
        <v>48.953428571428567</v>
      </c>
    </row>
    <row r="78" spans="2:12">
      <c r="B78" s="61"/>
      <c r="C78" s="65"/>
      <c r="D78" s="61"/>
      <c r="E78" s="114">
        <v>3237</v>
      </c>
      <c r="F78" s="115" t="s">
        <v>97</v>
      </c>
      <c r="G78" s="74">
        <v>3531.73</v>
      </c>
      <c r="H78" s="74">
        <v>4466.08</v>
      </c>
      <c r="I78" s="74">
        <v>4466.08</v>
      </c>
      <c r="J78" s="80">
        <v>4291.3500000000004</v>
      </c>
      <c r="K78" s="119">
        <f t="shared" si="14"/>
        <v>121.50843920684764</v>
      </c>
      <c r="L78" s="119">
        <f t="shared" si="15"/>
        <v>96.087620463583292</v>
      </c>
    </row>
    <row r="79" spans="2:12">
      <c r="B79" s="61"/>
      <c r="C79" s="65"/>
      <c r="D79" s="61"/>
      <c r="E79" s="114" t="s">
        <v>98</v>
      </c>
      <c r="F79" s="115" t="s">
        <v>99</v>
      </c>
      <c r="G79" s="74">
        <v>1514.28</v>
      </c>
      <c r="H79" s="74">
        <v>2300</v>
      </c>
      <c r="I79" s="74">
        <v>2300</v>
      </c>
      <c r="J79" s="80">
        <v>1718.43</v>
      </c>
      <c r="K79" s="119">
        <f t="shared" si="14"/>
        <v>113.48165464775339</v>
      </c>
      <c r="L79" s="119">
        <f t="shared" si="15"/>
        <v>74.714347826086964</v>
      </c>
    </row>
    <row r="80" spans="2:12">
      <c r="B80" s="61"/>
      <c r="C80" s="65"/>
      <c r="D80" s="61"/>
      <c r="E80" s="114" t="s">
        <v>100</v>
      </c>
      <c r="F80" s="115" t="s">
        <v>101</v>
      </c>
      <c r="G80" s="74">
        <v>1722.46</v>
      </c>
      <c r="H80" s="74">
        <v>2800</v>
      </c>
      <c r="I80" s="74">
        <v>2800</v>
      </c>
      <c r="J80" s="80">
        <v>1419.13</v>
      </c>
      <c r="K80" s="119">
        <f t="shared" si="14"/>
        <v>82.389721677136194</v>
      </c>
      <c r="L80" s="119">
        <f t="shared" si="15"/>
        <v>50.683214285714286</v>
      </c>
    </row>
    <row r="81" spans="2:12" ht="28.5">
      <c r="B81" s="61"/>
      <c r="C81" s="65"/>
      <c r="D81" s="103">
        <v>324</v>
      </c>
      <c r="E81" s="103"/>
      <c r="F81" s="123" t="s">
        <v>102</v>
      </c>
      <c r="G81" s="94">
        <f>SUM(G82)</f>
        <v>0</v>
      </c>
      <c r="H81" s="94">
        <f t="shared" ref="H81:J81" si="22">SUM(H82)</f>
        <v>0</v>
      </c>
      <c r="I81" s="94">
        <f t="shared" si="22"/>
        <v>0</v>
      </c>
      <c r="J81" s="94">
        <f t="shared" si="22"/>
        <v>0</v>
      </c>
      <c r="K81" s="119" t="e">
        <f t="shared" si="14"/>
        <v>#DIV/0!</v>
      </c>
      <c r="L81" s="119" t="e">
        <f t="shared" si="15"/>
        <v>#DIV/0!</v>
      </c>
    </row>
    <row r="82" spans="2:12">
      <c r="B82" s="61"/>
      <c r="C82" s="65"/>
      <c r="D82" s="61"/>
      <c r="E82" s="124">
        <v>3241</v>
      </c>
      <c r="F82" s="115" t="s">
        <v>102</v>
      </c>
      <c r="G82" s="74"/>
      <c r="H82" s="74"/>
      <c r="I82" s="74"/>
      <c r="J82" s="80"/>
      <c r="K82" s="119" t="e">
        <f t="shared" si="14"/>
        <v>#DIV/0!</v>
      </c>
      <c r="L82" s="119" t="e">
        <f t="shared" si="15"/>
        <v>#DIV/0!</v>
      </c>
    </row>
    <row r="83" spans="2:12">
      <c r="B83" s="61"/>
      <c r="C83" s="65"/>
      <c r="D83" s="103">
        <v>329</v>
      </c>
      <c r="E83" s="116"/>
      <c r="F83" s="125" t="s">
        <v>103</v>
      </c>
      <c r="G83" s="94">
        <f>SUM(G84:G90)</f>
        <v>4691.45</v>
      </c>
      <c r="H83" s="94">
        <f t="shared" ref="H83:J83" si="23">SUM(H84:H90)</f>
        <v>8485.09</v>
      </c>
      <c r="I83" s="94">
        <f t="shared" si="23"/>
        <v>8485.09</v>
      </c>
      <c r="J83" s="94">
        <f t="shared" si="23"/>
        <v>5849.3300000000008</v>
      </c>
      <c r="K83" s="119">
        <f t="shared" si="14"/>
        <v>124.68064244529945</v>
      </c>
      <c r="L83" s="119">
        <f t="shared" si="15"/>
        <v>68.936569912634994</v>
      </c>
    </row>
    <row r="84" spans="2:12" ht="25.5">
      <c r="B84" s="61"/>
      <c r="C84" s="65"/>
      <c r="D84" s="61"/>
      <c r="E84" s="114">
        <v>3291</v>
      </c>
      <c r="F84" s="115" t="s">
        <v>104</v>
      </c>
      <c r="G84" s="74">
        <v>768.4</v>
      </c>
      <c r="H84" s="74">
        <v>880</v>
      </c>
      <c r="I84" s="74">
        <v>880</v>
      </c>
      <c r="J84" s="80">
        <v>863.69</v>
      </c>
      <c r="K84" s="119">
        <f t="shared" si="14"/>
        <v>112.40109318063509</v>
      </c>
      <c r="L84" s="119">
        <f t="shared" si="15"/>
        <v>98.146590909090918</v>
      </c>
    </row>
    <row r="85" spans="2:12">
      <c r="B85" s="61"/>
      <c r="C85" s="65"/>
      <c r="D85" s="61"/>
      <c r="E85" s="114">
        <v>3292</v>
      </c>
      <c r="F85" s="115" t="s">
        <v>105</v>
      </c>
      <c r="G85" s="74">
        <v>0</v>
      </c>
      <c r="H85" s="74">
        <v>0</v>
      </c>
      <c r="I85" s="74">
        <v>0</v>
      </c>
      <c r="J85" s="80">
        <v>0</v>
      </c>
      <c r="K85" s="119" t="e">
        <f t="shared" si="14"/>
        <v>#DIV/0!</v>
      </c>
      <c r="L85" s="119" t="e">
        <f t="shared" si="15"/>
        <v>#DIV/0!</v>
      </c>
    </row>
    <row r="86" spans="2:12">
      <c r="B86" s="61"/>
      <c r="C86" s="65"/>
      <c r="D86" s="61"/>
      <c r="E86" s="114" t="s">
        <v>106</v>
      </c>
      <c r="F86" s="115" t="s">
        <v>107</v>
      </c>
      <c r="G86" s="74">
        <v>0</v>
      </c>
      <c r="H86" s="74">
        <v>0</v>
      </c>
      <c r="I86" s="74">
        <v>0</v>
      </c>
      <c r="J86" s="80">
        <v>0</v>
      </c>
      <c r="K86" s="119" t="e">
        <f t="shared" si="14"/>
        <v>#DIV/0!</v>
      </c>
      <c r="L86" s="119" t="e">
        <f t="shared" si="15"/>
        <v>#DIV/0!</v>
      </c>
    </row>
    <row r="87" spans="2:12">
      <c r="B87" s="61"/>
      <c r="C87" s="65"/>
      <c r="D87" s="61"/>
      <c r="E87" s="114">
        <v>3294</v>
      </c>
      <c r="F87" s="115" t="s">
        <v>108</v>
      </c>
      <c r="G87" s="74">
        <v>53.09</v>
      </c>
      <c r="H87" s="74">
        <v>53.09</v>
      </c>
      <c r="I87" s="74">
        <v>53.09</v>
      </c>
      <c r="J87" s="80">
        <v>70</v>
      </c>
      <c r="K87" s="119">
        <f t="shared" si="14"/>
        <v>131.85157280090411</v>
      </c>
      <c r="L87" s="119">
        <f t="shared" si="15"/>
        <v>131.85157280090411</v>
      </c>
    </row>
    <row r="88" spans="2:12">
      <c r="B88" s="61"/>
      <c r="C88" s="65"/>
      <c r="D88" s="61"/>
      <c r="E88" s="114">
        <v>3295</v>
      </c>
      <c r="F88" s="115" t="s">
        <v>109</v>
      </c>
      <c r="G88" s="74">
        <v>2775</v>
      </c>
      <c r="H88" s="74">
        <v>6552</v>
      </c>
      <c r="I88" s="74">
        <v>6552</v>
      </c>
      <c r="J88" s="80">
        <v>3802</v>
      </c>
      <c r="K88" s="119">
        <f t="shared" si="14"/>
        <v>137.00900900900902</v>
      </c>
      <c r="L88" s="119">
        <f t="shared" si="15"/>
        <v>58.028083028083032</v>
      </c>
    </row>
    <row r="89" spans="2:12">
      <c r="B89" s="61"/>
      <c r="C89" s="65"/>
      <c r="D89" s="61"/>
      <c r="E89" s="114">
        <v>3296</v>
      </c>
      <c r="F89" s="115" t="s">
        <v>110</v>
      </c>
      <c r="G89" s="74">
        <v>124.23</v>
      </c>
      <c r="H89" s="74">
        <v>0</v>
      </c>
      <c r="I89" s="74">
        <v>0</v>
      </c>
      <c r="J89" s="80">
        <v>0</v>
      </c>
      <c r="K89" s="119">
        <f t="shared" si="14"/>
        <v>0</v>
      </c>
      <c r="L89" s="119" t="e">
        <f t="shared" si="15"/>
        <v>#DIV/0!</v>
      </c>
    </row>
    <row r="90" spans="2:12">
      <c r="B90" s="61"/>
      <c r="C90" s="65"/>
      <c r="D90" s="61"/>
      <c r="E90" s="114" t="s">
        <v>111</v>
      </c>
      <c r="F90" s="115" t="s">
        <v>103</v>
      </c>
      <c r="G90" s="74">
        <v>970.73</v>
      </c>
      <c r="H90" s="74">
        <v>1000</v>
      </c>
      <c r="I90" s="74">
        <v>1000</v>
      </c>
      <c r="J90" s="80">
        <v>1113.6400000000001</v>
      </c>
      <c r="K90" s="119">
        <f t="shared" si="14"/>
        <v>114.72191031491765</v>
      </c>
      <c r="L90" s="119">
        <f t="shared" si="15"/>
        <v>111.36400000000002</v>
      </c>
    </row>
    <row r="91" spans="2:12">
      <c r="B91" s="61"/>
      <c r="C91" s="98">
        <v>34</v>
      </c>
      <c r="D91" s="88"/>
      <c r="E91" s="88"/>
      <c r="F91" s="99" t="s">
        <v>112</v>
      </c>
      <c r="G91" s="91">
        <f>SUM(G92)</f>
        <v>870.38000000000011</v>
      </c>
      <c r="H91" s="91">
        <f>SUM(H92)</f>
        <v>987.03</v>
      </c>
      <c r="I91" s="91">
        <f>SUM(I92)</f>
        <v>987.03</v>
      </c>
      <c r="J91" s="91">
        <f t="shared" ref="J91" si="24">SUM(J92)</f>
        <v>662.95999999999992</v>
      </c>
      <c r="K91" s="119">
        <f t="shared" si="14"/>
        <v>76.169029619246743</v>
      </c>
      <c r="L91" s="119">
        <f t="shared" si="15"/>
        <v>67.167158039775885</v>
      </c>
    </row>
    <row r="92" spans="2:12">
      <c r="B92" s="61"/>
      <c r="C92" s="65"/>
      <c r="D92" s="103">
        <v>341</v>
      </c>
      <c r="E92" s="103"/>
      <c r="F92" s="100" t="s">
        <v>113</v>
      </c>
      <c r="G92" s="94">
        <f>SUM(G93:G94)</f>
        <v>870.38000000000011</v>
      </c>
      <c r="H92" s="94">
        <f t="shared" ref="H92:J92" si="25">SUM(H93:H94)</f>
        <v>987.03</v>
      </c>
      <c r="I92" s="94">
        <f t="shared" si="25"/>
        <v>987.03</v>
      </c>
      <c r="J92" s="94">
        <f t="shared" si="25"/>
        <v>662.95999999999992</v>
      </c>
      <c r="K92" s="119">
        <f t="shared" si="14"/>
        <v>76.169029619246743</v>
      </c>
      <c r="L92" s="119">
        <f t="shared" si="15"/>
        <v>67.167158039775885</v>
      </c>
    </row>
    <row r="93" spans="2:12">
      <c r="B93" s="61"/>
      <c r="C93" s="65"/>
      <c r="D93" s="61"/>
      <c r="E93" s="114" t="s">
        <v>114</v>
      </c>
      <c r="F93" s="115" t="s">
        <v>115</v>
      </c>
      <c r="G93" s="74">
        <v>621.07000000000005</v>
      </c>
      <c r="H93" s="74">
        <v>984.38</v>
      </c>
      <c r="I93" s="74">
        <v>984.38</v>
      </c>
      <c r="J93" s="80">
        <v>662.92</v>
      </c>
      <c r="K93" s="119">
        <f t="shared" si="14"/>
        <v>106.7383708760687</v>
      </c>
      <c r="L93" s="119">
        <f t="shared" si="15"/>
        <v>67.343911903939528</v>
      </c>
    </row>
    <row r="94" spans="2:12">
      <c r="B94" s="61"/>
      <c r="C94" s="65"/>
      <c r="D94" s="61"/>
      <c r="E94" s="114">
        <v>3433</v>
      </c>
      <c r="F94" s="115" t="s">
        <v>116</v>
      </c>
      <c r="G94" s="74">
        <v>249.31</v>
      </c>
      <c r="H94" s="74">
        <v>2.65</v>
      </c>
      <c r="I94" s="74">
        <v>2.65</v>
      </c>
      <c r="J94" s="80">
        <v>0.04</v>
      </c>
      <c r="K94" s="119">
        <f t="shared" si="14"/>
        <v>1.6044282218924233E-2</v>
      </c>
      <c r="L94" s="119">
        <f t="shared" si="15"/>
        <v>1.5094339622641511</v>
      </c>
    </row>
    <row r="95" spans="2:12">
      <c r="B95" s="61"/>
      <c r="C95" s="98">
        <v>37</v>
      </c>
      <c r="D95" s="88"/>
      <c r="E95" s="88"/>
      <c r="F95" s="99" t="s">
        <v>117</v>
      </c>
      <c r="G95" s="91">
        <f>SUM(G96)</f>
        <v>2109.9499999999998</v>
      </c>
      <c r="H95" s="91">
        <f>SUM(H96)</f>
        <v>40853.300000000003</v>
      </c>
      <c r="I95" s="91">
        <f>SUM(I96)</f>
        <v>40853.300000000003</v>
      </c>
      <c r="J95" s="91">
        <f>SUM(J96)</f>
        <v>1825.24</v>
      </c>
      <c r="K95" s="119">
        <f t="shared" si="14"/>
        <v>86.506315315528809</v>
      </c>
      <c r="L95" s="119">
        <f t="shared" si="15"/>
        <v>4.4677908516570257</v>
      </c>
    </row>
    <row r="96" spans="2:12" ht="30">
      <c r="B96" s="61"/>
      <c r="C96" s="65"/>
      <c r="D96" s="103">
        <v>372</v>
      </c>
      <c r="E96" s="116"/>
      <c r="F96" s="126" t="s">
        <v>118</v>
      </c>
      <c r="G96" s="94">
        <f>SUM(G97:G98)</f>
        <v>2109.9499999999998</v>
      </c>
      <c r="H96" s="94">
        <f t="shared" ref="H96:J96" si="26">SUM(H97:H98)</f>
        <v>40853.300000000003</v>
      </c>
      <c r="I96" s="94">
        <f t="shared" si="26"/>
        <v>40853.300000000003</v>
      </c>
      <c r="J96" s="94">
        <f t="shared" si="26"/>
        <v>1825.24</v>
      </c>
      <c r="K96" s="119">
        <f t="shared" si="14"/>
        <v>86.506315315528809</v>
      </c>
      <c r="L96" s="119">
        <f t="shared" si="15"/>
        <v>4.4677908516570257</v>
      </c>
    </row>
    <row r="97" spans="2:12">
      <c r="B97" s="61"/>
      <c r="C97" s="65"/>
      <c r="D97" s="61"/>
      <c r="E97" s="114">
        <v>3721</v>
      </c>
      <c r="F97" s="115" t="s">
        <v>119</v>
      </c>
      <c r="G97" s="74">
        <v>0</v>
      </c>
      <c r="H97" s="74">
        <v>0</v>
      </c>
      <c r="I97" s="74">
        <v>0</v>
      </c>
      <c r="J97" s="80">
        <v>0</v>
      </c>
      <c r="K97" s="119" t="e">
        <f t="shared" si="14"/>
        <v>#DIV/0!</v>
      </c>
      <c r="L97" s="119" t="e">
        <f t="shared" si="15"/>
        <v>#DIV/0!</v>
      </c>
    </row>
    <row r="98" spans="2:12">
      <c r="B98" s="61"/>
      <c r="C98" s="65"/>
      <c r="D98" s="61"/>
      <c r="E98" s="114">
        <v>3722</v>
      </c>
      <c r="F98" s="115" t="s">
        <v>120</v>
      </c>
      <c r="G98" s="74">
        <v>2109.9499999999998</v>
      </c>
      <c r="H98" s="74">
        <v>40853.300000000003</v>
      </c>
      <c r="I98" s="74">
        <v>40853.300000000003</v>
      </c>
      <c r="J98" s="80">
        <v>1825.24</v>
      </c>
      <c r="K98" s="119">
        <f t="shared" si="14"/>
        <v>86.506315315528809</v>
      </c>
      <c r="L98" s="119">
        <f t="shared" si="15"/>
        <v>4.4677908516570257</v>
      </c>
    </row>
    <row r="99" spans="2:12">
      <c r="B99" s="61"/>
      <c r="C99" s="98">
        <v>38</v>
      </c>
      <c r="D99" s="88"/>
      <c r="E99" s="127"/>
      <c r="F99" s="128" t="s">
        <v>45</v>
      </c>
      <c r="G99" s="91">
        <f>SUM(G100)</f>
        <v>1218.54</v>
      </c>
      <c r="H99" s="91">
        <f>SUM(H100)</f>
        <v>1242</v>
      </c>
      <c r="I99" s="91">
        <f>SUM(I100)</f>
        <v>1242</v>
      </c>
      <c r="J99" s="91">
        <f t="shared" ref="J99" si="27">SUM(J100)</f>
        <v>969.54</v>
      </c>
      <c r="K99" s="119">
        <f t="shared" si="14"/>
        <v>79.565709783839679</v>
      </c>
      <c r="L99" s="119">
        <f t="shared" si="15"/>
        <v>78.062801932367137</v>
      </c>
    </row>
    <row r="100" spans="2:12">
      <c r="B100" s="61"/>
      <c r="C100" s="65"/>
      <c r="D100" s="103">
        <v>381</v>
      </c>
      <c r="E100" s="129"/>
      <c r="F100" s="130" t="s">
        <v>121</v>
      </c>
      <c r="G100" s="94">
        <f>SUM(G101)</f>
        <v>1218.54</v>
      </c>
      <c r="H100" s="94">
        <f t="shared" ref="H100:J100" si="28">SUM(H101)</f>
        <v>1242</v>
      </c>
      <c r="I100" s="94">
        <f t="shared" si="28"/>
        <v>1242</v>
      </c>
      <c r="J100" s="94">
        <f t="shared" si="28"/>
        <v>969.54</v>
      </c>
      <c r="K100" s="119">
        <f t="shared" si="14"/>
        <v>79.565709783839679</v>
      </c>
      <c r="L100" s="119">
        <f t="shared" si="15"/>
        <v>78.062801932367137</v>
      </c>
    </row>
    <row r="101" spans="2:12">
      <c r="B101" s="61"/>
      <c r="C101" s="65"/>
      <c r="D101" s="61"/>
      <c r="E101" s="61">
        <v>3812</v>
      </c>
      <c r="F101" s="112" t="s">
        <v>122</v>
      </c>
      <c r="G101" s="74">
        <v>1218.54</v>
      </c>
      <c r="H101" s="74">
        <v>1242</v>
      </c>
      <c r="I101" s="74">
        <v>1242</v>
      </c>
      <c r="J101" s="80">
        <v>969.54</v>
      </c>
      <c r="K101" s="119">
        <f t="shared" si="14"/>
        <v>79.565709783839679</v>
      </c>
      <c r="L101" s="119">
        <f t="shared" si="15"/>
        <v>78.062801932367137</v>
      </c>
    </row>
    <row r="102" spans="2:12">
      <c r="B102" s="131">
        <v>4</v>
      </c>
      <c r="C102" s="132"/>
      <c r="D102" s="132"/>
      <c r="E102" s="132"/>
      <c r="F102" s="133" t="s">
        <v>123</v>
      </c>
      <c r="G102" s="87">
        <f>SUM(G103)</f>
        <v>1493</v>
      </c>
      <c r="H102" s="87">
        <f t="shared" ref="H102:J102" si="29">SUM(H103)</f>
        <v>9275.7999999999993</v>
      </c>
      <c r="I102" s="87">
        <f t="shared" si="29"/>
        <v>9275.7999999999993</v>
      </c>
      <c r="J102" s="87">
        <f t="shared" si="29"/>
        <v>6830.07</v>
      </c>
      <c r="K102" s="119">
        <f t="shared" si="14"/>
        <v>457.47287340924305</v>
      </c>
      <c r="L102" s="119">
        <f t="shared" si="15"/>
        <v>73.633217620043553</v>
      </c>
    </row>
    <row r="103" spans="2:12">
      <c r="B103" s="60"/>
      <c r="C103" s="90">
        <v>42</v>
      </c>
      <c r="D103" s="90"/>
      <c r="E103" s="90"/>
      <c r="F103" s="134" t="s">
        <v>124</v>
      </c>
      <c r="G103" s="91">
        <f>SUM(G104,G110)</f>
        <v>1493</v>
      </c>
      <c r="H103" s="91">
        <f>SUM(H104,H110)</f>
        <v>9275.7999999999993</v>
      </c>
      <c r="I103" s="91">
        <f>SUM(I104,I110)</f>
        <v>9275.7999999999993</v>
      </c>
      <c r="J103" s="91">
        <f>SUM(J104,J110)</f>
        <v>6830.07</v>
      </c>
      <c r="K103" s="119">
        <f t="shared" si="14"/>
        <v>457.47287340924305</v>
      </c>
      <c r="L103" s="119">
        <f t="shared" si="15"/>
        <v>73.633217620043553</v>
      </c>
    </row>
    <row r="104" spans="2:12">
      <c r="B104" s="60"/>
      <c r="C104" s="60"/>
      <c r="D104" s="103">
        <v>422</v>
      </c>
      <c r="E104" s="103"/>
      <c r="F104" s="103" t="s">
        <v>125</v>
      </c>
      <c r="G104" s="94">
        <f>SUM(G105:G109)</f>
        <v>0</v>
      </c>
      <c r="H104" s="94">
        <f t="shared" ref="H104:J104" si="30">SUM(H105:H109)</f>
        <v>0</v>
      </c>
      <c r="I104" s="94"/>
      <c r="J104" s="94">
        <f t="shared" si="30"/>
        <v>6830.07</v>
      </c>
      <c r="K104" s="119" t="e">
        <f t="shared" si="14"/>
        <v>#DIV/0!</v>
      </c>
      <c r="L104" s="119" t="e">
        <f t="shared" si="15"/>
        <v>#DIV/0!</v>
      </c>
    </row>
    <row r="105" spans="2:12">
      <c r="B105" s="60"/>
      <c r="C105" s="60"/>
      <c r="D105" s="61"/>
      <c r="E105" s="114" t="s">
        <v>126</v>
      </c>
      <c r="F105" s="115" t="s">
        <v>127</v>
      </c>
      <c r="G105" s="74">
        <v>0</v>
      </c>
      <c r="H105" s="74">
        <v>0</v>
      </c>
      <c r="I105" s="79">
        <v>0</v>
      </c>
      <c r="J105" s="80">
        <v>1859.94</v>
      </c>
      <c r="K105" s="119" t="e">
        <f t="shared" si="14"/>
        <v>#DIV/0!</v>
      </c>
      <c r="L105" s="119" t="e">
        <f t="shared" si="15"/>
        <v>#DIV/0!</v>
      </c>
    </row>
    <row r="106" spans="2:12">
      <c r="B106" s="60"/>
      <c r="C106" s="60"/>
      <c r="D106" s="61"/>
      <c r="E106" s="114">
        <v>4222</v>
      </c>
      <c r="F106" s="115" t="s">
        <v>128</v>
      </c>
      <c r="G106" s="74">
        <v>0</v>
      </c>
      <c r="H106" s="74">
        <v>0</v>
      </c>
      <c r="I106" s="79">
        <v>0</v>
      </c>
      <c r="J106" s="80">
        <v>0</v>
      </c>
      <c r="K106" s="119" t="e">
        <f t="shared" si="14"/>
        <v>#DIV/0!</v>
      </c>
      <c r="L106" s="119" t="e">
        <f t="shared" si="15"/>
        <v>#DIV/0!</v>
      </c>
    </row>
    <row r="107" spans="2:12">
      <c r="B107" s="60"/>
      <c r="C107" s="60"/>
      <c r="D107" s="61"/>
      <c r="E107" s="114">
        <v>4223</v>
      </c>
      <c r="F107" s="115" t="s">
        <v>129</v>
      </c>
      <c r="G107" s="74">
        <v>0</v>
      </c>
      <c r="H107" s="74">
        <v>0</v>
      </c>
      <c r="I107" s="79">
        <v>0</v>
      </c>
      <c r="J107" s="80">
        <v>4495.13</v>
      </c>
      <c r="K107" s="119" t="e">
        <f t="shared" si="14"/>
        <v>#DIV/0!</v>
      </c>
      <c r="L107" s="119" t="e">
        <f t="shared" si="15"/>
        <v>#DIV/0!</v>
      </c>
    </row>
    <row r="108" spans="2:12">
      <c r="B108" s="60"/>
      <c r="C108" s="60"/>
      <c r="D108" s="61"/>
      <c r="E108" s="114">
        <v>4226</v>
      </c>
      <c r="F108" s="115" t="s">
        <v>130</v>
      </c>
      <c r="G108" s="74">
        <v>0</v>
      </c>
      <c r="H108" s="74">
        <v>0</v>
      </c>
      <c r="I108" s="79">
        <v>0</v>
      </c>
      <c r="J108" s="80">
        <v>0</v>
      </c>
      <c r="K108" s="119" t="e">
        <f t="shared" si="14"/>
        <v>#DIV/0!</v>
      </c>
      <c r="L108" s="119" t="e">
        <f t="shared" si="15"/>
        <v>#DIV/0!</v>
      </c>
    </row>
    <row r="109" spans="2:12">
      <c r="B109" s="60"/>
      <c r="C109" s="60"/>
      <c r="D109" s="61"/>
      <c r="E109" s="114">
        <v>4227</v>
      </c>
      <c r="F109" s="115" t="s">
        <v>131</v>
      </c>
      <c r="G109" s="74">
        <v>0</v>
      </c>
      <c r="H109" s="74">
        <v>0</v>
      </c>
      <c r="I109" s="79">
        <v>0</v>
      </c>
      <c r="J109" s="80">
        <v>475</v>
      </c>
      <c r="K109" s="119" t="e">
        <f t="shared" si="14"/>
        <v>#DIV/0!</v>
      </c>
      <c r="L109" s="119" t="e">
        <f t="shared" si="15"/>
        <v>#DIV/0!</v>
      </c>
    </row>
    <row r="110" spans="2:12">
      <c r="B110" s="60"/>
      <c r="C110" s="60"/>
      <c r="D110" s="103">
        <v>424</v>
      </c>
      <c r="E110" s="103"/>
      <c r="F110" s="135" t="s">
        <v>132</v>
      </c>
      <c r="G110" s="94">
        <f>SUM(G111)</f>
        <v>1493</v>
      </c>
      <c r="H110" s="94">
        <f t="shared" ref="H110:J110" si="31">SUM(H111)</f>
        <v>9275.7999999999993</v>
      </c>
      <c r="I110" s="94">
        <f t="shared" si="31"/>
        <v>9275.7999999999993</v>
      </c>
      <c r="J110" s="94">
        <f t="shared" si="31"/>
        <v>0</v>
      </c>
      <c r="K110" s="119">
        <f t="shared" si="14"/>
        <v>0</v>
      </c>
      <c r="L110" s="119">
        <f t="shared" si="15"/>
        <v>0</v>
      </c>
    </row>
    <row r="111" spans="2:12">
      <c r="B111" s="60"/>
      <c r="C111" s="60"/>
      <c r="D111" s="61"/>
      <c r="E111" s="114">
        <v>4241</v>
      </c>
      <c r="F111" s="115" t="s">
        <v>133</v>
      </c>
      <c r="G111" s="74">
        <v>1493</v>
      </c>
      <c r="H111" s="74">
        <v>9275.7999999999993</v>
      </c>
      <c r="I111" s="79">
        <v>9275.7999999999993</v>
      </c>
      <c r="J111" s="80">
        <v>0</v>
      </c>
      <c r="K111" s="119">
        <f t="shared" ref="K111" si="32">J111/G111*100</f>
        <v>0</v>
      </c>
      <c r="L111" s="119">
        <f t="shared" ref="L111" si="33">J111/I111*100</f>
        <v>0</v>
      </c>
    </row>
  </sheetData>
  <mergeCells count="8">
    <mergeCell ref="B9:F9"/>
    <mergeCell ref="B44:F44"/>
    <mergeCell ref="B45:F45"/>
    <mergeCell ref="A1:F1"/>
    <mergeCell ref="B2:L2"/>
    <mergeCell ref="B4:L4"/>
    <mergeCell ref="B6:L6"/>
    <mergeCell ref="B8:F8"/>
  </mergeCells>
  <pageMargins left="0.7" right="0.7" top="0.75" bottom="0.75" header="0.3" footer="0.3"/>
  <pageSetup paperSize="9" scale="5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topLeftCell="B1" workbookViewId="0">
      <selection activeCell="F6" sqref="F6"/>
    </sheetView>
  </sheetViews>
  <sheetFormatPr defaultColWidth="9" defaultRowHeight="15"/>
  <cols>
    <col min="2" max="2" width="37.7109375" customWidth="1"/>
    <col min="3" max="6" width="25.28515625" style="3" customWidth="1"/>
    <col min="7" max="8" width="15.7109375" style="4" customWidth="1"/>
  </cols>
  <sheetData>
    <row r="1" spans="1:8" ht="15.75">
      <c r="A1" s="208" t="s">
        <v>134</v>
      </c>
      <c r="B1" s="208"/>
    </row>
    <row r="2" spans="1:8" ht="18">
      <c r="B2" s="6"/>
      <c r="C2" s="7"/>
      <c r="D2" s="7"/>
      <c r="E2" s="7"/>
      <c r="F2" s="76"/>
      <c r="G2" s="8"/>
      <c r="H2" s="8"/>
    </row>
    <row r="3" spans="1:8" ht="15.75" customHeight="1">
      <c r="B3" s="209" t="s">
        <v>135</v>
      </c>
      <c r="C3" s="209"/>
      <c r="D3" s="209"/>
      <c r="E3" s="209"/>
      <c r="F3" s="209"/>
      <c r="G3" s="209"/>
      <c r="H3" s="209"/>
    </row>
    <row r="4" spans="1:8" ht="18">
      <c r="B4" s="6"/>
      <c r="C4" s="7"/>
      <c r="D4" s="7"/>
      <c r="E4" s="7"/>
      <c r="F4" s="76"/>
      <c r="G4" s="8"/>
      <c r="H4" s="8"/>
    </row>
    <row r="5" spans="1:8" ht="31.5" customHeight="1">
      <c r="B5" s="11" t="s">
        <v>5</v>
      </c>
      <c r="C5" s="178" t="s">
        <v>8</v>
      </c>
      <c r="D5" s="178" t="s">
        <v>288</v>
      </c>
      <c r="E5" s="178" t="s">
        <v>282</v>
      </c>
      <c r="F5" s="178" t="s">
        <v>283</v>
      </c>
      <c r="G5" s="11" t="s">
        <v>9</v>
      </c>
      <c r="H5" s="11" t="s">
        <v>10</v>
      </c>
    </row>
    <row r="6" spans="1:8" s="1" customFormat="1" ht="11.25">
      <c r="B6" s="53">
        <v>1</v>
      </c>
      <c r="C6" s="13">
        <v>2</v>
      </c>
      <c r="D6" s="13"/>
      <c r="E6" s="13"/>
      <c r="F6" s="13"/>
      <c r="G6" s="14" t="s">
        <v>11</v>
      </c>
      <c r="H6" s="14" t="s">
        <v>12</v>
      </c>
    </row>
    <row r="7" spans="1:8">
      <c r="B7" s="54" t="s">
        <v>136</v>
      </c>
      <c r="C7" s="70">
        <f>SUM(C8+C10+C12+C16+C21+C23)</f>
        <v>1544503.39</v>
      </c>
      <c r="D7" s="70">
        <f>SUM(D8+D10+D12+D16+D21+D23)</f>
        <v>2023354.92</v>
      </c>
      <c r="E7" s="70">
        <f>SUM(E8+E10+E12+E16+E21+E23)</f>
        <v>2023354.92</v>
      </c>
      <c r="F7" s="70">
        <f>SUM(F8+F10+F12+F16+F21+F23)</f>
        <v>2009035.21</v>
      </c>
      <c r="G7" s="77">
        <f t="shared" ref="G7" si="0">F7/C7*100</f>
        <v>130.07645195262407</v>
      </c>
      <c r="H7" s="77">
        <f t="shared" ref="H7" si="1">F7/E7*100</f>
        <v>99.292278885011427</v>
      </c>
    </row>
    <row r="8" spans="1:8">
      <c r="B8" s="54" t="s">
        <v>137</v>
      </c>
      <c r="C8" s="48">
        <v>15297.84</v>
      </c>
      <c r="D8" s="48">
        <v>49593.59</v>
      </c>
      <c r="E8" s="78">
        <v>49593.59</v>
      </c>
      <c r="F8" s="73">
        <v>48681.78</v>
      </c>
      <c r="G8" s="77">
        <f t="shared" ref="G8:G25" si="2">F8/C8*100</f>
        <v>318.22649472082333</v>
      </c>
      <c r="H8" s="77">
        <f t="shared" ref="H8:H25" si="3">F8/E8*100</f>
        <v>98.161435782325896</v>
      </c>
    </row>
    <row r="9" spans="1:8">
      <c r="B9" s="169" t="s">
        <v>138</v>
      </c>
      <c r="C9" s="74">
        <v>15297.84</v>
      </c>
      <c r="D9" s="74">
        <v>49593.59</v>
      </c>
      <c r="E9" s="79">
        <v>49593.59</v>
      </c>
      <c r="F9" s="80">
        <v>48681.94</v>
      </c>
      <c r="G9" s="77">
        <f t="shared" si="2"/>
        <v>318.2275406201137</v>
      </c>
      <c r="H9" s="77">
        <f t="shared" si="3"/>
        <v>98.161758404664809</v>
      </c>
    </row>
    <row r="10" spans="1:8">
      <c r="B10" s="54" t="s">
        <v>139</v>
      </c>
      <c r="C10" s="48">
        <v>7.18</v>
      </c>
      <c r="D10" s="48">
        <v>10</v>
      </c>
      <c r="E10" s="78">
        <v>10</v>
      </c>
      <c r="F10" s="73">
        <v>9.6199999999999992</v>
      </c>
      <c r="G10" s="77">
        <f t="shared" si="2"/>
        <v>133.98328690807799</v>
      </c>
      <c r="H10" s="77">
        <f t="shared" si="3"/>
        <v>96.2</v>
      </c>
    </row>
    <row r="11" spans="1:8">
      <c r="B11" s="59" t="s">
        <v>140</v>
      </c>
      <c r="C11" s="74">
        <v>7.18</v>
      </c>
      <c r="D11" s="74">
        <v>10</v>
      </c>
      <c r="E11" s="79">
        <v>10</v>
      </c>
      <c r="F11" s="80">
        <v>9.6199999999999992</v>
      </c>
      <c r="G11" s="77">
        <f t="shared" si="2"/>
        <v>133.98328690807799</v>
      </c>
      <c r="H11" s="77">
        <f t="shared" si="3"/>
        <v>96.2</v>
      </c>
    </row>
    <row r="12" spans="1:8">
      <c r="B12" s="54" t="s">
        <v>141</v>
      </c>
      <c r="C12" s="48">
        <f>SUM(C13:C15)</f>
        <v>173433.34</v>
      </c>
      <c r="D12" s="48">
        <f>SUM(D13:D15)</f>
        <v>276073.01</v>
      </c>
      <c r="E12" s="48">
        <f>SUM(E13:E15)</f>
        <v>276073.01</v>
      </c>
      <c r="F12" s="48">
        <f>SUM(F13:F15)</f>
        <v>258587.44</v>
      </c>
      <c r="G12" s="77">
        <f t="shared" si="2"/>
        <v>149.09903712861669</v>
      </c>
      <c r="H12" s="77">
        <f t="shared" si="3"/>
        <v>93.666323991613666</v>
      </c>
    </row>
    <row r="13" spans="1:8">
      <c r="B13" s="60" t="s">
        <v>142</v>
      </c>
      <c r="C13" s="74">
        <v>148779.65</v>
      </c>
      <c r="D13" s="74">
        <v>182929.71</v>
      </c>
      <c r="E13" s="79">
        <v>182929.71</v>
      </c>
      <c r="F13" s="80">
        <v>171083.47</v>
      </c>
      <c r="G13" s="77">
        <f t="shared" si="2"/>
        <v>114.9911765486745</v>
      </c>
      <c r="H13" s="77">
        <f t="shared" si="3"/>
        <v>93.524157448235172</v>
      </c>
    </row>
    <row r="14" spans="1:8">
      <c r="B14" s="59" t="s">
        <v>143</v>
      </c>
      <c r="C14" s="74">
        <v>24653.69</v>
      </c>
      <c r="D14" s="74">
        <v>91578.74</v>
      </c>
      <c r="E14" s="79">
        <v>91578.74</v>
      </c>
      <c r="F14" s="80">
        <v>85939.41</v>
      </c>
      <c r="G14" s="77">
        <f t="shared" si="2"/>
        <v>348.58639822274074</v>
      </c>
      <c r="H14" s="77">
        <f t="shared" si="3"/>
        <v>93.842096975782809</v>
      </c>
    </row>
    <row r="15" spans="1:8" ht="25.5">
      <c r="B15" s="59" t="s">
        <v>144</v>
      </c>
      <c r="C15" s="74"/>
      <c r="D15" s="74">
        <v>1564.56</v>
      </c>
      <c r="E15" s="79">
        <v>1564.56</v>
      </c>
      <c r="F15" s="80">
        <v>1564.56</v>
      </c>
      <c r="G15" s="77"/>
      <c r="H15" s="77">
        <f t="shared" si="3"/>
        <v>100</v>
      </c>
    </row>
    <row r="16" spans="1:8">
      <c r="B16" s="54" t="s">
        <v>145</v>
      </c>
      <c r="C16" s="48">
        <f>SUM(C17:C19)</f>
        <v>1355426</v>
      </c>
      <c r="D16" s="48">
        <f t="shared" ref="D16:F16" si="4">SUM(D17:D19)</f>
        <v>1690511.1300000001</v>
      </c>
      <c r="E16" s="48">
        <f t="shared" si="4"/>
        <v>1690511.1300000001</v>
      </c>
      <c r="F16" s="48">
        <f t="shared" si="4"/>
        <v>1693681.25</v>
      </c>
      <c r="G16" s="77">
        <f t="shared" si="2"/>
        <v>124.9556412522705</v>
      </c>
      <c r="H16" s="77">
        <f t="shared" si="3"/>
        <v>100.18752434951432</v>
      </c>
    </row>
    <row r="17" spans="2:8">
      <c r="B17" s="60" t="s">
        <v>146</v>
      </c>
      <c r="C17" s="74">
        <v>331.07</v>
      </c>
      <c r="D17" s="74">
        <v>17198.11</v>
      </c>
      <c r="E17" s="74">
        <v>17198.11</v>
      </c>
      <c r="F17" s="80">
        <v>18346.55</v>
      </c>
      <c r="G17" s="77">
        <f t="shared" si="2"/>
        <v>5541.5924124807443</v>
      </c>
      <c r="H17" s="77">
        <f t="shared" si="3"/>
        <v>106.67771051586482</v>
      </c>
    </row>
    <row r="18" spans="2:8">
      <c r="B18" s="81" t="s">
        <v>147</v>
      </c>
      <c r="C18" s="74">
        <v>1355094.93</v>
      </c>
      <c r="D18" s="74">
        <v>1670408.62</v>
      </c>
      <c r="E18" s="74">
        <v>1670408.62</v>
      </c>
      <c r="F18" s="80">
        <v>1672430.3</v>
      </c>
      <c r="G18" s="77">
        <f t="shared" si="2"/>
        <v>123.41794386316538</v>
      </c>
      <c r="H18" s="77">
        <f t="shared" si="3"/>
        <v>100.12102906892326</v>
      </c>
    </row>
    <row r="19" spans="2:8" ht="25.5">
      <c r="B19" s="81" t="s">
        <v>148</v>
      </c>
      <c r="C19" s="74"/>
      <c r="D19" s="74">
        <v>2904.4</v>
      </c>
      <c r="E19" s="74">
        <v>2904.4</v>
      </c>
      <c r="F19" s="80">
        <v>2904.4</v>
      </c>
      <c r="G19" s="77" t="e">
        <f t="shared" si="2"/>
        <v>#DIV/0!</v>
      </c>
      <c r="H19" s="77">
        <f t="shared" si="3"/>
        <v>100</v>
      </c>
    </row>
    <row r="20" spans="2:8">
      <c r="B20" s="81" t="s">
        <v>149</v>
      </c>
      <c r="C20" s="74"/>
      <c r="D20" s="74"/>
      <c r="E20" s="74"/>
      <c r="F20" s="80"/>
      <c r="G20" s="77"/>
      <c r="H20" s="77"/>
    </row>
    <row r="21" spans="2:8">
      <c r="B21" s="54" t="s">
        <v>150</v>
      </c>
      <c r="C21" s="48">
        <f>SUM(C22)</f>
        <v>265.45</v>
      </c>
      <c r="D21" s="48">
        <f t="shared" ref="D21:F21" si="5">SUM(D22)</f>
        <v>7094.19</v>
      </c>
      <c r="E21" s="48">
        <f t="shared" si="5"/>
        <v>7094.19</v>
      </c>
      <c r="F21" s="48">
        <f t="shared" si="5"/>
        <v>8059.64</v>
      </c>
      <c r="G21" s="77">
        <f t="shared" si="2"/>
        <v>3036.2177434545115</v>
      </c>
      <c r="H21" s="77">
        <f t="shared" si="3"/>
        <v>113.60902372222905</v>
      </c>
    </row>
    <row r="22" spans="2:8">
      <c r="B22" s="60" t="s">
        <v>151</v>
      </c>
      <c r="C22" s="74">
        <v>265.45</v>
      </c>
      <c r="D22" s="74">
        <v>7094.19</v>
      </c>
      <c r="E22" s="79">
        <v>7094.19</v>
      </c>
      <c r="F22" s="80">
        <v>8059.64</v>
      </c>
      <c r="G22" s="77">
        <f t="shared" si="2"/>
        <v>3036.2177434545115</v>
      </c>
      <c r="H22" s="77">
        <f t="shared" si="3"/>
        <v>113.60902372222905</v>
      </c>
    </row>
    <row r="23" spans="2:8" ht="25.5">
      <c r="B23" s="54" t="s">
        <v>152</v>
      </c>
      <c r="C23" s="48">
        <f>SUM(C24)</f>
        <v>73.58</v>
      </c>
      <c r="D23" s="48">
        <f t="shared" ref="D23:E23" si="6">SUM(D24)</f>
        <v>73</v>
      </c>
      <c r="E23" s="48">
        <f t="shared" si="6"/>
        <v>73</v>
      </c>
      <c r="F23" s="48">
        <v>15.48</v>
      </c>
      <c r="G23" s="77">
        <f t="shared" si="2"/>
        <v>21.038325631965211</v>
      </c>
      <c r="H23" s="77">
        <f t="shared" si="3"/>
        <v>21.205479452054796</v>
      </c>
    </row>
    <row r="24" spans="2:8" ht="25.5">
      <c r="B24" s="60" t="s">
        <v>153</v>
      </c>
      <c r="C24" s="48">
        <v>73.58</v>
      </c>
      <c r="D24" s="74">
        <v>73</v>
      </c>
      <c r="E24" s="79">
        <v>73</v>
      </c>
      <c r="F24" s="80">
        <v>15.48</v>
      </c>
      <c r="G24" s="77"/>
      <c r="H24" s="77"/>
    </row>
    <row r="25" spans="2:8">
      <c r="B25" s="59"/>
      <c r="C25" s="74"/>
      <c r="D25" s="74"/>
      <c r="E25" s="79"/>
      <c r="F25" s="80"/>
      <c r="G25" s="77" t="e">
        <f t="shared" si="2"/>
        <v>#DIV/0!</v>
      </c>
      <c r="H25" s="77" t="e">
        <f t="shared" si="3"/>
        <v>#DIV/0!</v>
      </c>
    </row>
    <row r="26" spans="2:8">
      <c r="B26" s="54" t="s">
        <v>59</v>
      </c>
      <c r="C26" s="48">
        <f>SUM(C27+C29+C32+C36+C40+C43)</f>
        <v>1618457.7900000003</v>
      </c>
      <c r="D26" s="48">
        <f t="shared" ref="D26:F26" si="7">SUM(D27+D29+D32+D36+D40+D43)</f>
        <v>2027753.1099999996</v>
      </c>
      <c r="E26" s="48">
        <f t="shared" si="7"/>
        <v>2027753.1099999996</v>
      </c>
      <c r="F26" s="48">
        <f t="shared" si="7"/>
        <v>2026961.66</v>
      </c>
      <c r="G26" s="82"/>
      <c r="H26" s="82"/>
    </row>
    <row r="27" spans="2:8" ht="15.75" customHeight="1">
      <c r="B27" s="54" t="s">
        <v>137</v>
      </c>
      <c r="C27" s="70">
        <f>SUM(C28)</f>
        <v>23661.49</v>
      </c>
      <c r="D27" s="70">
        <f t="shared" ref="D27:F27" si="8">SUM(D28)</f>
        <v>49593.59</v>
      </c>
      <c r="E27" s="70">
        <f t="shared" si="8"/>
        <v>49593.59</v>
      </c>
      <c r="F27" s="70">
        <f t="shared" si="8"/>
        <v>48681.94</v>
      </c>
      <c r="G27" s="77">
        <f t="shared" ref="G27" si="9">F27/C27*100</f>
        <v>205.74334076171871</v>
      </c>
      <c r="H27" s="77">
        <f t="shared" ref="H27" si="10">F27/E27*100</f>
        <v>98.161758404664809</v>
      </c>
    </row>
    <row r="28" spans="2:8" ht="15.75" customHeight="1">
      <c r="B28" s="169" t="s">
        <v>138</v>
      </c>
      <c r="C28" s="48">
        <v>23661.49</v>
      </c>
      <c r="D28" s="48">
        <v>49593.59</v>
      </c>
      <c r="E28" s="48">
        <v>49593.59</v>
      </c>
      <c r="F28" s="73">
        <v>48681.94</v>
      </c>
      <c r="G28" s="77">
        <f t="shared" ref="G28:G45" si="11">F28/C28*100</f>
        <v>205.74334076171871</v>
      </c>
      <c r="H28" s="77">
        <f t="shared" ref="H28:H45" si="12">F28/E28*100</f>
        <v>98.161758404664809</v>
      </c>
    </row>
    <row r="29" spans="2:8" s="75" customFormat="1">
      <c r="B29" s="54" t="s">
        <v>139</v>
      </c>
      <c r="C29" s="48">
        <f>SUM(C30+C31)</f>
        <v>2.98</v>
      </c>
      <c r="D29" s="48">
        <f>SUM(D30+D31)</f>
        <v>155.30000000000001</v>
      </c>
      <c r="E29" s="48">
        <f>SUM(E30+E31)</f>
        <v>155.30000000000001</v>
      </c>
      <c r="F29" s="48">
        <f>SUM(F30+F31)</f>
        <v>92.37</v>
      </c>
      <c r="G29" s="83">
        <f t="shared" si="11"/>
        <v>3099.6644295302017</v>
      </c>
      <c r="H29" s="83">
        <f t="shared" si="12"/>
        <v>59.478428847392138</v>
      </c>
    </row>
    <row r="30" spans="2:8">
      <c r="B30" s="59" t="s">
        <v>140</v>
      </c>
      <c r="C30" s="48">
        <v>2.98</v>
      </c>
      <c r="D30" s="48">
        <v>10</v>
      </c>
      <c r="E30" s="48">
        <v>10</v>
      </c>
      <c r="F30" s="73"/>
      <c r="G30" s="77">
        <f t="shared" si="11"/>
        <v>0</v>
      </c>
      <c r="H30" s="77">
        <f t="shared" si="12"/>
        <v>0</v>
      </c>
    </row>
    <row r="31" spans="2:8">
      <c r="B31" s="60" t="s">
        <v>154</v>
      </c>
      <c r="C31" s="74"/>
      <c r="D31" s="74">
        <v>145.30000000000001</v>
      </c>
      <c r="E31" s="74">
        <v>145.30000000000001</v>
      </c>
      <c r="F31" s="80">
        <v>92.37</v>
      </c>
      <c r="G31" s="77" t="e">
        <f t="shared" si="11"/>
        <v>#DIV/0!</v>
      </c>
      <c r="H31" s="77">
        <f t="shared" si="12"/>
        <v>63.571920165175499</v>
      </c>
    </row>
    <row r="32" spans="2:8">
      <c r="B32" s="54" t="s">
        <v>141</v>
      </c>
      <c r="C32" s="48">
        <f>SUM(C33:C35)</f>
        <v>227431.86999999997</v>
      </c>
      <c r="D32" s="48">
        <f t="shared" ref="D32:F32" si="13">SUM(D33:D35)</f>
        <v>280294.06</v>
      </c>
      <c r="E32" s="48">
        <f t="shared" si="13"/>
        <v>280294.06</v>
      </c>
      <c r="F32" s="48">
        <f t="shared" si="13"/>
        <v>266075.62000000005</v>
      </c>
      <c r="G32" s="77">
        <f t="shared" si="11"/>
        <v>116.99135217944614</v>
      </c>
      <c r="H32" s="77">
        <f t="shared" si="12"/>
        <v>94.927313122511421</v>
      </c>
    </row>
    <row r="33" spans="2:8">
      <c r="B33" s="60" t="s">
        <v>142</v>
      </c>
      <c r="C33" s="74">
        <v>145454.85999999999</v>
      </c>
      <c r="D33" s="74">
        <v>182929.71</v>
      </c>
      <c r="E33" s="78">
        <v>182929.71</v>
      </c>
      <c r="F33" s="73">
        <v>176812.45</v>
      </c>
      <c r="G33" s="77">
        <f t="shared" si="11"/>
        <v>121.55829650518383</v>
      </c>
      <c r="H33" s="77">
        <f t="shared" si="12"/>
        <v>96.655950528757757</v>
      </c>
    </row>
    <row r="34" spans="2:8">
      <c r="B34" s="59" t="s">
        <v>143</v>
      </c>
      <c r="C34" s="74">
        <v>79448.240000000005</v>
      </c>
      <c r="D34" s="74">
        <v>92474.99</v>
      </c>
      <c r="E34" s="79">
        <v>92474.99</v>
      </c>
      <c r="F34" s="80">
        <v>84487.52</v>
      </c>
      <c r="G34" s="77">
        <f t="shared" si="11"/>
        <v>106.34284661309049</v>
      </c>
      <c r="H34" s="77">
        <f t="shared" si="12"/>
        <v>91.362561920796097</v>
      </c>
    </row>
    <row r="35" spans="2:8" ht="25.5">
      <c r="B35" s="60" t="s">
        <v>155</v>
      </c>
      <c r="C35" s="74">
        <v>2528.77</v>
      </c>
      <c r="D35" s="74">
        <v>4889.3599999999997</v>
      </c>
      <c r="E35" s="79">
        <v>4889.3599999999997</v>
      </c>
      <c r="F35" s="80">
        <v>4775.6499999999996</v>
      </c>
      <c r="G35" s="77">
        <f t="shared" si="11"/>
        <v>188.8526833203494</v>
      </c>
      <c r="H35" s="77">
        <f t="shared" si="12"/>
        <v>97.674337745635427</v>
      </c>
    </row>
    <row r="36" spans="2:8">
      <c r="B36" s="54" t="s">
        <v>145</v>
      </c>
      <c r="C36" s="74">
        <f>SUM(C37:C39)</f>
        <v>1367180.76</v>
      </c>
      <c r="D36" s="74">
        <v>1690260.39</v>
      </c>
      <c r="E36" s="74">
        <f t="shared" ref="E36:F36" si="14">SUM(E37:E39)</f>
        <v>1690260.39</v>
      </c>
      <c r="F36" s="74">
        <f t="shared" si="14"/>
        <v>1704463.88</v>
      </c>
      <c r="G36" s="77">
        <f t="shared" si="11"/>
        <v>124.66997268159332</v>
      </c>
      <c r="H36" s="77">
        <f t="shared" si="12"/>
        <v>100.84031372231352</v>
      </c>
    </row>
    <row r="37" spans="2:8">
      <c r="B37" s="60" t="s">
        <v>146</v>
      </c>
      <c r="C37" s="74">
        <v>10867.31</v>
      </c>
      <c r="D37" s="48">
        <v>17198.11</v>
      </c>
      <c r="E37" s="78">
        <v>17198.11</v>
      </c>
      <c r="F37" s="73">
        <v>18346.55</v>
      </c>
      <c r="G37" s="77">
        <f t="shared" si="11"/>
        <v>168.82328745568131</v>
      </c>
      <c r="H37" s="77">
        <f t="shared" si="12"/>
        <v>106.67771051586482</v>
      </c>
    </row>
    <row r="38" spans="2:8">
      <c r="B38" s="81" t="s">
        <v>147</v>
      </c>
      <c r="C38" s="74">
        <v>1354761.42</v>
      </c>
      <c r="D38" s="74">
        <v>1667983.88</v>
      </c>
      <c r="E38" s="79">
        <v>1667983.88</v>
      </c>
      <c r="F38" s="80">
        <v>1681462.64</v>
      </c>
      <c r="G38" s="77">
        <f t="shared" si="11"/>
        <v>124.11503717016092</v>
      </c>
      <c r="H38" s="77">
        <f t="shared" si="12"/>
        <v>100.80808694625993</v>
      </c>
    </row>
    <row r="39" spans="2:8" ht="25.5">
      <c r="B39" s="60" t="s">
        <v>156</v>
      </c>
      <c r="C39" s="74">
        <v>1552.03</v>
      </c>
      <c r="D39" s="74">
        <v>5078.3999999999996</v>
      </c>
      <c r="E39" s="79">
        <v>5078.3999999999996</v>
      </c>
      <c r="F39" s="80">
        <v>4654.6899999999996</v>
      </c>
      <c r="G39" s="77">
        <f t="shared" si="11"/>
        <v>299.90979555807553</v>
      </c>
      <c r="H39" s="77">
        <f t="shared" si="12"/>
        <v>91.656624133585382</v>
      </c>
    </row>
    <row r="40" spans="2:8">
      <c r="B40" s="54" t="s">
        <v>150</v>
      </c>
      <c r="C40" s="48">
        <f>SUM(C41:C42)</f>
        <v>11.61</v>
      </c>
      <c r="D40" s="48">
        <f t="shared" ref="D40:F40" si="15">SUM(D41:D42)</f>
        <v>7359.6399999999994</v>
      </c>
      <c r="E40" s="48">
        <f t="shared" si="15"/>
        <v>7359.6399999999994</v>
      </c>
      <c r="F40" s="48">
        <f t="shared" si="15"/>
        <v>7633.96</v>
      </c>
      <c r="G40" s="77">
        <f t="shared" si="11"/>
        <v>65753.316106804486</v>
      </c>
      <c r="H40" s="77">
        <f t="shared" si="12"/>
        <v>103.72735622938079</v>
      </c>
    </row>
    <row r="41" spans="2:8">
      <c r="B41" s="60" t="s">
        <v>151</v>
      </c>
      <c r="C41" s="48"/>
      <c r="D41" s="48">
        <v>7094.19</v>
      </c>
      <c r="E41" s="79">
        <v>7094.19</v>
      </c>
      <c r="F41" s="80">
        <v>7368.51</v>
      </c>
      <c r="G41" s="77" t="e">
        <f t="shared" si="11"/>
        <v>#DIV/0!</v>
      </c>
      <c r="H41" s="77">
        <f t="shared" si="12"/>
        <v>103.86682623386181</v>
      </c>
    </row>
    <row r="42" spans="2:8">
      <c r="B42" s="60" t="s">
        <v>157</v>
      </c>
      <c r="C42" s="74">
        <v>11.61</v>
      </c>
      <c r="D42" s="48">
        <v>265.45</v>
      </c>
      <c r="E42" s="79">
        <v>265.45</v>
      </c>
      <c r="F42" s="80">
        <v>265.45</v>
      </c>
      <c r="G42" s="77"/>
      <c r="H42" s="77">
        <f t="shared" si="12"/>
        <v>100</v>
      </c>
    </row>
    <row r="43" spans="2:8" ht="25.5">
      <c r="B43" s="54" t="s">
        <v>152</v>
      </c>
      <c r="C43" s="48">
        <f>SUM(C44:C45)</f>
        <v>169.07999999999998</v>
      </c>
      <c r="D43" s="74">
        <f t="shared" ref="D43:F43" si="16">SUM(D44:D45)</f>
        <v>90.13</v>
      </c>
      <c r="E43" s="48">
        <f t="shared" si="16"/>
        <v>90.13</v>
      </c>
      <c r="F43" s="48">
        <f t="shared" si="16"/>
        <v>13.89</v>
      </c>
      <c r="G43" s="77">
        <f t="shared" si="11"/>
        <v>8.2150461320085171</v>
      </c>
      <c r="H43" s="77">
        <f t="shared" si="12"/>
        <v>15.411072894707644</v>
      </c>
    </row>
    <row r="44" spans="2:8" ht="25.5">
      <c r="B44" s="60" t="s">
        <v>153</v>
      </c>
      <c r="C44" s="74">
        <v>56.45</v>
      </c>
      <c r="D44" s="74">
        <v>73</v>
      </c>
      <c r="E44" s="79">
        <v>73</v>
      </c>
      <c r="F44" s="73"/>
      <c r="G44" s="77">
        <f t="shared" si="11"/>
        <v>0</v>
      </c>
      <c r="H44" s="77">
        <f t="shared" si="12"/>
        <v>0</v>
      </c>
    </row>
    <row r="45" spans="2:8" ht="38.25">
      <c r="B45" s="60" t="s">
        <v>158</v>
      </c>
      <c r="C45" s="74">
        <v>112.63</v>
      </c>
      <c r="D45" s="74">
        <v>17.13</v>
      </c>
      <c r="E45" s="79">
        <v>17.13</v>
      </c>
      <c r="F45" s="73">
        <v>13.89</v>
      </c>
      <c r="G45" s="77">
        <f t="shared" si="11"/>
        <v>12.332415874988904</v>
      </c>
      <c r="H45" s="77">
        <f t="shared" si="12"/>
        <v>81.085814360770584</v>
      </c>
    </row>
  </sheetData>
  <mergeCells count="2">
    <mergeCell ref="A1:B1"/>
    <mergeCell ref="B3:H3"/>
  </mergeCells>
  <pageMargins left="0.7" right="0.7" top="0.75" bottom="0.75" header="0.3" footer="0.3"/>
  <pageSetup paperSize="9" scale="62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0"/>
  <sheetViews>
    <sheetView topLeftCell="B1" workbookViewId="0">
      <selection activeCell="C8" sqref="C8"/>
    </sheetView>
  </sheetViews>
  <sheetFormatPr defaultColWidth="9" defaultRowHeight="15"/>
  <cols>
    <col min="2" max="2" width="37.7109375" customWidth="1"/>
    <col min="3" max="5" width="25.28515625" style="3" customWidth="1"/>
    <col min="6" max="6" width="25.28515625" style="4" customWidth="1"/>
    <col min="7" max="8" width="15.7109375" style="4" customWidth="1"/>
  </cols>
  <sheetData>
    <row r="1" spans="2:8" ht="15.75">
      <c r="B1" s="208" t="s">
        <v>25</v>
      </c>
      <c r="C1" s="208"/>
    </row>
    <row r="2" spans="2:8" ht="18">
      <c r="B2" s="6"/>
      <c r="C2" s="7"/>
      <c r="D2" s="7"/>
      <c r="E2" s="7"/>
      <c r="F2" s="8"/>
      <c r="G2" s="8"/>
      <c r="H2" s="8"/>
    </row>
    <row r="3" spans="2:8" ht="15.75" customHeight="1">
      <c r="B3" s="209" t="s">
        <v>159</v>
      </c>
      <c r="C3" s="209"/>
      <c r="D3" s="209"/>
      <c r="E3" s="209"/>
      <c r="F3" s="209"/>
      <c r="G3" s="209"/>
      <c r="H3" s="209"/>
    </row>
    <row r="4" spans="2:8" ht="18">
      <c r="B4" s="6"/>
      <c r="C4" s="7"/>
      <c r="D4" s="7"/>
      <c r="E4" s="7"/>
      <c r="F4" s="8"/>
      <c r="G4" s="8"/>
      <c r="H4" s="8"/>
    </row>
    <row r="5" spans="2:8" ht="31.5" customHeight="1">
      <c r="B5" s="11" t="s">
        <v>5</v>
      </c>
      <c r="C5" s="10" t="s">
        <v>285</v>
      </c>
      <c r="D5" s="10" t="s">
        <v>281</v>
      </c>
      <c r="E5" s="10" t="s">
        <v>282</v>
      </c>
      <c r="F5" s="11" t="s">
        <v>286</v>
      </c>
      <c r="G5" s="10" t="s">
        <v>9</v>
      </c>
      <c r="H5" s="11" t="s">
        <v>10</v>
      </c>
    </row>
    <row r="6" spans="2:8" s="1" customFormat="1" ht="11.25">
      <c r="B6" s="53">
        <v>1</v>
      </c>
      <c r="C6" s="13">
        <v>2</v>
      </c>
      <c r="D6" s="13">
        <v>3</v>
      </c>
      <c r="E6" s="13">
        <v>4</v>
      </c>
      <c r="F6" s="69">
        <v>5</v>
      </c>
      <c r="G6" s="14" t="s">
        <v>11</v>
      </c>
      <c r="H6" s="14" t="s">
        <v>12</v>
      </c>
    </row>
    <row r="7" spans="2:8" ht="15.75" customHeight="1">
      <c r="B7" s="54" t="s">
        <v>160</v>
      </c>
      <c r="C7" s="70">
        <v>1222144.3899999999</v>
      </c>
      <c r="D7" s="70">
        <v>2854363.99</v>
      </c>
      <c r="E7" s="70">
        <v>2854363.99</v>
      </c>
      <c r="F7" s="71">
        <v>1588597.46</v>
      </c>
      <c r="G7" s="13">
        <v>125.24</v>
      </c>
      <c r="H7" s="72">
        <f t="shared" ref="H7:H10" si="0">F7/E7*100</f>
        <v>55.655041388046655</v>
      </c>
    </row>
    <row r="8" spans="2:8" ht="15.75" customHeight="1">
      <c r="B8" s="54" t="s">
        <v>161</v>
      </c>
      <c r="C8" s="48">
        <v>1222144.3899999999</v>
      </c>
      <c r="D8" s="48">
        <v>2854363.99</v>
      </c>
      <c r="E8" s="48">
        <v>2854363.99</v>
      </c>
      <c r="F8" s="73">
        <v>1588597.46</v>
      </c>
      <c r="G8" s="13">
        <v>125.24</v>
      </c>
      <c r="H8" s="72">
        <f t="shared" si="0"/>
        <v>55.655041388046655</v>
      </c>
    </row>
    <row r="9" spans="2:8">
      <c r="B9" s="170" t="s">
        <v>162</v>
      </c>
      <c r="C9" s="74">
        <v>1213726.76</v>
      </c>
      <c r="D9" s="74">
        <v>2844908.38</v>
      </c>
      <c r="E9" s="74">
        <v>2844908.38</v>
      </c>
      <c r="F9" s="73">
        <v>1578960.42</v>
      </c>
      <c r="G9" s="13">
        <v>99.99</v>
      </c>
      <c r="H9" s="72">
        <f t="shared" si="0"/>
        <v>55.501274877611351</v>
      </c>
    </row>
    <row r="10" spans="2:8">
      <c r="B10" s="63" t="s">
        <v>163</v>
      </c>
      <c r="C10" s="74">
        <v>8417.6299999999992</v>
      </c>
      <c r="D10" s="74">
        <v>9455.61</v>
      </c>
      <c r="E10" s="74">
        <v>9455.61</v>
      </c>
      <c r="F10" s="73">
        <v>9637.0400000000009</v>
      </c>
      <c r="G10" s="13">
        <v>101.12</v>
      </c>
      <c r="H10" s="72">
        <f t="shared" si="0"/>
        <v>101.91875510940068</v>
      </c>
    </row>
  </sheetData>
  <mergeCells count="2">
    <mergeCell ref="B1:C1"/>
    <mergeCell ref="B3:H3"/>
  </mergeCells>
  <pageMargins left="0.7" right="0.7" top="0.75" bottom="0.75" header="0.3" footer="0.3"/>
  <pageSetup paperSize="9" scale="7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8"/>
  <sheetViews>
    <sheetView topLeftCell="A13" workbookViewId="0">
      <selection activeCell="J8" sqref="J8"/>
    </sheetView>
  </sheetViews>
  <sheetFormatPr defaultColWidth="9" defaultRowHeight="15"/>
  <cols>
    <col min="2" max="2" width="7.42578125" customWidth="1"/>
    <col min="3" max="4" width="8.42578125" customWidth="1"/>
    <col min="5" max="5" width="5.42578125" customWidth="1"/>
    <col min="6" max="10" width="25.28515625" customWidth="1"/>
    <col min="11" max="12" width="15.7109375" customWidth="1"/>
  </cols>
  <sheetData>
    <row r="1" spans="2:12" ht="18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2:12" ht="15.75" customHeight="1">
      <c r="B2" s="209" t="s">
        <v>2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2:12" ht="18">
      <c r="B3" s="6"/>
      <c r="C3" s="6"/>
      <c r="D3" s="6"/>
      <c r="E3" s="6"/>
      <c r="F3" s="6"/>
      <c r="G3" s="6"/>
      <c r="H3" s="6"/>
      <c r="I3" s="6"/>
      <c r="J3" s="52"/>
      <c r="K3" s="52"/>
      <c r="L3" s="52"/>
    </row>
    <row r="4" spans="2:12" ht="18" customHeight="1">
      <c r="B4" s="209" t="s">
        <v>164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2:12" ht="15.75" customHeight="1">
      <c r="B5" s="209" t="s">
        <v>165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2:12" ht="18">
      <c r="B6" s="6"/>
      <c r="C6" s="6"/>
      <c r="D6" s="6"/>
      <c r="E6" s="6"/>
      <c r="F6" s="6"/>
      <c r="G6" s="6"/>
      <c r="H6" s="6"/>
      <c r="I6" s="6"/>
      <c r="J6" s="52"/>
      <c r="K6" s="52"/>
      <c r="L6" s="52"/>
    </row>
    <row r="7" spans="2:12" ht="29.25" customHeight="1">
      <c r="B7" s="216" t="s">
        <v>5</v>
      </c>
      <c r="C7" s="217"/>
      <c r="D7" s="217"/>
      <c r="E7" s="217"/>
      <c r="F7" s="218"/>
      <c r="G7" s="9" t="s">
        <v>166</v>
      </c>
      <c r="H7" s="9" t="s">
        <v>6</v>
      </c>
      <c r="I7" s="9" t="s">
        <v>7</v>
      </c>
      <c r="J7" s="9" t="s">
        <v>167</v>
      </c>
      <c r="K7" s="9" t="s">
        <v>10</v>
      </c>
      <c r="L7" s="9" t="s">
        <v>10</v>
      </c>
    </row>
    <row r="8" spans="2:12" s="1" customFormat="1" ht="11.25">
      <c r="B8" s="213">
        <v>1</v>
      </c>
      <c r="C8" s="214"/>
      <c r="D8" s="214"/>
      <c r="E8" s="214"/>
      <c r="F8" s="215"/>
      <c r="G8" s="12">
        <v>2</v>
      </c>
      <c r="H8" s="12">
        <v>3</v>
      </c>
      <c r="I8" s="12">
        <v>4</v>
      </c>
      <c r="J8" s="12">
        <v>5</v>
      </c>
      <c r="K8" s="12" t="s">
        <v>11</v>
      </c>
      <c r="L8" s="12" t="s">
        <v>12</v>
      </c>
    </row>
    <row r="9" spans="2:12" ht="25.5">
      <c r="B9" s="54">
        <v>8</v>
      </c>
      <c r="C9" s="54"/>
      <c r="D9" s="54"/>
      <c r="E9" s="54"/>
      <c r="F9" s="54" t="s">
        <v>168</v>
      </c>
      <c r="G9" s="55"/>
      <c r="H9" s="55"/>
      <c r="I9" s="55"/>
      <c r="J9" s="57"/>
      <c r="K9" s="57"/>
      <c r="L9" s="57"/>
    </row>
    <row r="10" spans="2:12">
      <c r="B10" s="54"/>
      <c r="C10" s="60">
        <v>84</v>
      </c>
      <c r="D10" s="60"/>
      <c r="E10" s="60"/>
      <c r="F10" s="60" t="s">
        <v>169</v>
      </c>
      <c r="G10" s="55"/>
      <c r="H10" s="55"/>
      <c r="I10" s="55"/>
      <c r="J10" s="57"/>
      <c r="K10" s="57"/>
      <c r="L10" s="57"/>
    </row>
    <row r="11" spans="2:12" ht="51">
      <c r="B11" s="61"/>
      <c r="C11" s="61"/>
      <c r="D11" s="61">
        <v>841</v>
      </c>
      <c r="E11" s="61"/>
      <c r="F11" s="168" t="s">
        <v>170</v>
      </c>
      <c r="G11" s="55"/>
      <c r="H11" s="55"/>
      <c r="I11" s="55"/>
      <c r="J11" s="57"/>
      <c r="K11" s="57"/>
      <c r="L11" s="57"/>
    </row>
    <row r="12" spans="2:12" ht="25.5">
      <c r="B12" s="61"/>
      <c r="C12" s="61"/>
      <c r="D12" s="61"/>
      <c r="E12" s="61">
        <v>8413</v>
      </c>
      <c r="F12" s="168" t="s">
        <v>171</v>
      </c>
      <c r="G12" s="55"/>
      <c r="H12" s="55"/>
      <c r="I12" s="55"/>
      <c r="J12" s="57"/>
      <c r="K12" s="57"/>
      <c r="L12" s="57"/>
    </row>
    <row r="13" spans="2:12">
      <c r="B13" s="61"/>
      <c r="C13" s="61"/>
      <c r="D13" s="61"/>
      <c r="E13" s="171" t="s">
        <v>172</v>
      </c>
      <c r="F13" s="64"/>
      <c r="G13" s="55"/>
      <c r="H13" s="55"/>
      <c r="I13" s="55"/>
      <c r="J13" s="57"/>
      <c r="K13" s="57"/>
      <c r="L13" s="57"/>
    </row>
    <row r="14" spans="2:12" ht="25.5">
      <c r="B14" s="65">
        <v>5</v>
      </c>
      <c r="C14" s="66"/>
      <c r="D14" s="66"/>
      <c r="E14" s="66"/>
      <c r="F14" s="67" t="s">
        <v>173</v>
      </c>
      <c r="G14" s="55"/>
      <c r="H14" s="55"/>
      <c r="I14" s="55"/>
      <c r="J14" s="57"/>
      <c r="K14" s="57"/>
      <c r="L14" s="57"/>
    </row>
    <row r="15" spans="2:12" ht="25.5">
      <c r="B15" s="60"/>
      <c r="C15" s="60">
        <v>54</v>
      </c>
      <c r="D15" s="60"/>
      <c r="E15" s="60"/>
      <c r="F15" s="68" t="s">
        <v>174</v>
      </c>
      <c r="G15" s="55"/>
      <c r="H15" s="55"/>
      <c r="I15" s="56"/>
      <c r="J15" s="57"/>
      <c r="K15" s="57"/>
      <c r="L15" s="57"/>
    </row>
    <row r="16" spans="2:12" ht="63.75">
      <c r="B16" s="60"/>
      <c r="C16" s="60"/>
      <c r="D16" s="60">
        <v>541</v>
      </c>
      <c r="E16" s="62"/>
      <c r="F16" s="168" t="s">
        <v>175</v>
      </c>
      <c r="G16" s="55"/>
      <c r="H16" s="55"/>
      <c r="I16" s="56"/>
      <c r="J16" s="57"/>
      <c r="K16" s="57"/>
      <c r="L16" s="57"/>
    </row>
    <row r="17" spans="2:12" ht="38.25">
      <c r="B17" s="60"/>
      <c r="C17" s="60"/>
      <c r="D17" s="60"/>
      <c r="E17" s="62">
        <v>5413</v>
      </c>
      <c r="F17" s="168" t="s">
        <v>176</v>
      </c>
      <c r="G17" s="55"/>
      <c r="H17" s="55"/>
      <c r="I17" s="56"/>
      <c r="J17" s="57"/>
      <c r="K17" s="57"/>
      <c r="L17" s="57"/>
    </row>
    <row r="18" spans="2:12">
      <c r="B18" s="61"/>
      <c r="C18" s="66"/>
      <c r="D18" s="66"/>
      <c r="E18" s="66"/>
      <c r="F18" s="67" t="s">
        <v>172</v>
      </c>
      <c r="G18" s="55"/>
      <c r="H18" s="55"/>
      <c r="I18" s="55"/>
      <c r="J18" s="57"/>
      <c r="K18" s="57"/>
      <c r="L18" s="57"/>
    </row>
  </sheetData>
  <mergeCells count="5">
    <mergeCell ref="B2:L2"/>
    <mergeCell ref="B4:L4"/>
    <mergeCell ref="B5:L5"/>
    <mergeCell ref="B7:F7"/>
    <mergeCell ref="B8:F8"/>
  </mergeCells>
  <pageMargins left="0.7" right="0.7" top="0.75" bottom="0.75" header="0.3" footer="0.3"/>
  <pageSetup paperSize="9" scale="6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26"/>
  <sheetViews>
    <sheetView workbookViewId="0">
      <selection activeCell="B26" sqref="B26"/>
    </sheetView>
  </sheetViews>
  <sheetFormatPr defaultColWidth="9"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6"/>
      <c r="C1" s="6"/>
      <c r="D1" s="6"/>
      <c r="E1" s="6"/>
      <c r="F1" s="52"/>
      <c r="G1" s="52"/>
      <c r="H1" s="52"/>
    </row>
    <row r="2" spans="2:8" ht="15.75" customHeight="1">
      <c r="B2" s="209" t="s">
        <v>177</v>
      </c>
      <c r="C2" s="209"/>
      <c r="D2" s="209"/>
      <c r="E2" s="209"/>
      <c r="F2" s="209"/>
      <c r="G2" s="209"/>
      <c r="H2" s="209"/>
    </row>
    <row r="3" spans="2:8" ht="18">
      <c r="B3" s="6"/>
      <c r="C3" s="6"/>
      <c r="D3" s="6"/>
      <c r="E3" s="6"/>
      <c r="F3" s="52"/>
      <c r="G3" s="52"/>
      <c r="H3" s="52"/>
    </row>
    <row r="4" spans="2:8" ht="31.5" customHeight="1">
      <c r="B4" s="11" t="s">
        <v>5</v>
      </c>
      <c r="C4" s="11" t="s">
        <v>178</v>
      </c>
      <c r="D4" s="11" t="s">
        <v>56</v>
      </c>
      <c r="E4" s="11" t="s">
        <v>57</v>
      </c>
      <c r="F4" s="11" t="s">
        <v>166</v>
      </c>
      <c r="G4" s="11" t="s">
        <v>9</v>
      </c>
      <c r="H4" s="11" t="s">
        <v>10</v>
      </c>
    </row>
    <row r="5" spans="2:8" s="1" customFormat="1" ht="11.25">
      <c r="B5" s="53">
        <v>1</v>
      </c>
      <c r="C5" s="53">
        <v>2</v>
      </c>
      <c r="D5" s="53">
        <v>3</v>
      </c>
      <c r="E5" s="53">
        <v>4</v>
      </c>
      <c r="F5" s="53">
        <v>5</v>
      </c>
      <c r="G5" s="53" t="s">
        <v>11</v>
      </c>
      <c r="H5" s="53" t="s">
        <v>12</v>
      </c>
    </row>
    <row r="6" spans="2:8">
      <c r="B6" s="54" t="s">
        <v>179</v>
      </c>
      <c r="C6" s="55"/>
      <c r="D6" s="55"/>
      <c r="E6" s="56"/>
      <c r="F6" s="57"/>
      <c r="G6" s="57"/>
      <c r="H6" s="57"/>
    </row>
    <row r="7" spans="2:8">
      <c r="B7" s="54" t="s">
        <v>137</v>
      </c>
      <c r="C7" s="55"/>
      <c r="D7" s="55"/>
      <c r="E7" s="55"/>
      <c r="F7" s="57"/>
      <c r="G7" s="57"/>
      <c r="H7" s="57"/>
    </row>
    <row r="8" spans="2:8">
      <c r="B8" s="169" t="s">
        <v>138</v>
      </c>
      <c r="C8" s="55"/>
      <c r="D8" s="55"/>
      <c r="E8" s="55"/>
      <c r="F8" s="57"/>
      <c r="G8" s="57"/>
      <c r="H8" s="57"/>
    </row>
    <row r="9" spans="2:8">
      <c r="B9" s="58" t="s">
        <v>180</v>
      </c>
      <c r="C9" s="55"/>
      <c r="D9" s="55"/>
      <c r="E9" s="55"/>
      <c r="F9" s="57"/>
      <c r="G9" s="57"/>
      <c r="H9" s="57"/>
    </row>
    <row r="10" spans="2:8">
      <c r="B10" s="58" t="s">
        <v>172</v>
      </c>
      <c r="C10" s="55"/>
      <c r="D10" s="55"/>
      <c r="E10" s="55"/>
      <c r="F10" s="57"/>
      <c r="G10" s="57"/>
      <c r="H10" s="57"/>
    </row>
    <row r="11" spans="2:8">
      <c r="B11" s="54" t="s">
        <v>181</v>
      </c>
      <c r="C11" s="55"/>
      <c r="D11" s="55"/>
      <c r="E11" s="56"/>
      <c r="F11" s="57"/>
      <c r="G11" s="57"/>
      <c r="H11" s="57"/>
    </row>
    <row r="12" spans="2:8">
      <c r="B12" s="59" t="s">
        <v>182</v>
      </c>
      <c r="C12" s="55"/>
      <c r="D12" s="55"/>
      <c r="E12" s="56"/>
      <c r="F12" s="57"/>
      <c r="G12" s="57"/>
      <c r="H12" s="57"/>
    </row>
    <row r="13" spans="2:8">
      <c r="B13" s="54" t="s">
        <v>139</v>
      </c>
      <c r="C13" s="55"/>
      <c r="D13" s="55"/>
      <c r="E13" s="56"/>
      <c r="F13" s="57"/>
      <c r="G13" s="57"/>
      <c r="H13" s="57"/>
    </row>
    <row r="14" spans="2:8">
      <c r="B14" s="59" t="s">
        <v>183</v>
      </c>
      <c r="C14" s="55"/>
      <c r="D14" s="55"/>
      <c r="E14" s="56"/>
      <c r="F14" s="57"/>
      <c r="G14" s="57"/>
      <c r="H14" s="57"/>
    </row>
    <row r="15" spans="2:8">
      <c r="B15" s="60" t="s">
        <v>184</v>
      </c>
      <c r="C15" s="55"/>
      <c r="D15" s="55"/>
      <c r="E15" s="56"/>
      <c r="F15" s="57"/>
      <c r="G15" s="57"/>
      <c r="H15" s="57"/>
    </row>
    <row r="16" spans="2:8">
      <c r="B16" s="59"/>
      <c r="C16" s="55"/>
      <c r="D16" s="55"/>
      <c r="E16" s="56"/>
      <c r="F16" s="57"/>
      <c r="G16" s="57"/>
      <c r="H16" s="57"/>
    </row>
    <row r="17" spans="2:8" ht="15.75" customHeight="1">
      <c r="B17" s="54" t="s">
        <v>185</v>
      </c>
      <c r="C17" s="55"/>
      <c r="D17" s="55"/>
      <c r="E17" s="56"/>
      <c r="F17" s="57"/>
      <c r="G17" s="57"/>
      <c r="H17" s="57"/>
    </row>
    <row r="18" spans="2:8" ht="15.75" customHeight="1">
      <c r="B18" s="54" t="s">
        <v>137</v>
      </c>
      <c r="C18" s="55"/>
      <c r="D18" s="55"/>
      <c r="E18" s="55"/>
      <c r="F18" s="57"/>
      <c r="G18" s="57"/>
      <c r="H18" s="57"/>
    </row>
    <row r="19" spans="2:8">
      <c r="B19" s="169" t="s">
        <v>138</v>
      </c>
      <c r="C19" s="55"/>
      <c r="D19" s="55"/>
      <c r="E19" s="55"/>
      <c r="F19" s="57"/>
      <c r="G19" s="57"/>
      <c r="H19" s="57"/>
    </row>
    <row r="20" spans="2:8">
      <c r="B20" s="58" t="s">
        <v>180</v>
      </c>
      <c r="C20" s="55"/>
      <c r="D20" s="55"/>
      <c r="E20" s="55"/>
      <c r="F20" s="57"/>
      <c r="G20" s="57"/>
      <c r="H20" s="57"/>
    </row>
    <row r="21" spans="2:8">
      <c r="B21" s="58" t="s">
        <v>172</v>
      </c>
      <c r="C21" s="55"/>
      <c r="D21" s="55"/>
      <c r="E21" s="55"/>
      <c r="F21" s="57"/>
      <c r="G21" s="57"/>
      <c r="H21" s="57"/>
    </row>
    <row r="22" spans="2:8">
      <c r="B22" s="54" t="s">
        <v>181</v>
      </c>
      <c r="C22" s="55"/>
      <c r="D22" s="55"/>
      <c r="E22" s="56"/>
      <c r="F22" s="57"/>
      <c r="G22" s="57"/>
      <c r="H22" s="57"/>
    </row>
    <row r="23" spans="2:8">
      <c r="B23" s="59" t="s">
        <v>182</v>
      </c>
      <c r="C23" s="55"/>
      <c r="D23" s="55"/>
      <c r="E23" s="56"/>
      <c r="F23" s="57"/>
      <c r="G23" s="57"/>
      <c r="H23" s="57"/>
    </row>
    <row r="24" spans="2:8">
      <c r="B24" s="54" t="s">
        <v>139</v>
      </c>
      <c r="C24" s="55"/>
      <c r="D24" s="55"/>
      <c r="E24" s="56"/>
      <c r="F24" s="57"/>
      <c r="G24" s="57"/>
      <c r="H24" s="57"/>
    </row>
    <row r="25" spans="2:8">
      <c r="B25" s="59" t="s">
        <v>183</v>
      </c>
      <c r="C25" s="55"/>
      <c r="D25" s="55"/>
      <c r="E25" s="56"/>
      <c r="F25" s="57"/>
      <c r="G25" s="57"/>
      <c r="H25" s="57"/>
    </row>
    <row r="26" spans="2:8">
      <c r="B26" s="60" t="s">
        <v>184</v>
      </c>
      <c r="C26" s="55"/>
      <c r="D26" s="55"/>
      <c r="E26" s="56"/>
      <c r="F26" s="57"/>
      <c r="G26" s="57"/>
      <c r="H26" s="57"/>
    </row>
  </sheetData>
  <mergeCells count="1">
    <mergeCell ref="B2:H2"/>
  </mergeCells>
  <pageMargins left="0.7" right="0.7" top="0.75" bottom="0.75" header="0.3" footer="0.3"/>
  <pageSetup paperSize="9" scale="7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9"/>
  <sheetViews>
    <sheetView topLeftCell="B1" workbookViewId="0">
      <selection activeCell="I9" sqref="I9"/>
    </sheetView>
  </sheetViews>
  <sheetFormatPr defaultColWidth="9" defaultRowHeight="15"/>
  <cols>
    <col min="4" max="4" width="7" customWidth="1"/>
    <col min="5" max="5" width="25.140625" customWidth="1"/>
    <col min="6" max="8" width="25.28515625" style="3" customWidth="1"/>
    <col min="9" max="9" width="15.7109375" style="4" customWidth="1"/>
  </cols>
  <sheetData>
    <row r="1" spans="2:18" ht="15.75">
      <c r="C1" s="43" t="s">
        <v>25</v>
      </c>
      <c r="D1" s="43"/>
      <c r="E1" s="43"/>
      <c r="F1" s="44"/>
    </row>
    <row r="3" spans="2:18" ht="15.75">
      <c r="B3" s="209" t="s">
        <v>186</v>
      </c>
      <c r="C3" s="209"/>
      <c r="D3" s="209"/>
      <c r="E3" s="209"/>
      <c r="F3" s="209"/>
      <c r="G3" s="209"/>
      <c r="H3" s="209"/>
      <c r="I3" s="209"/>
      <c r="J3" s="49"/>
      <c r="K3" s="49"/>
      <c r="L3" s="49"/>
      <c r="M3" s="49"/>
      <c r="N3" s="49"/>
      <c r="O3" s="49"/>
      <c r="P3" s="49"/>
      <c r="Q3" s="49"/>
      <c r="R3" s="49"/>
    </row>
    <row r="4" spans="2:18" s="42" customFormat="1" ht="15.75">
      <c r="B4" s="222" t="s">
        <v>187</v>
      </c>
      <c r="C4" s="222"/>
      <c r="D4" s="222"/>
      <c r="E4" s="222"/>
      <c r="F4" s="222"/>
      <c r="G4" s="222"/>
      <c r="H4" s="222"/>
      <c r="I4" s="222"/>
    </row>
    <row r="5" spans="2:18" s="42" customFormat="1" ht="15.75">
      <c r="B5" s="46"/>
      <c r="C5" s="46"/>
      <c r="D5" s="46"/>
      <c r="E5" s="46"/>
      <c r="F5" s="47"/>
      <c r="G5" s="47"/>
      <c r="H5" s="47"/>
      <c r="I5" s="50"/>
    </row>
    <row r="6" spans="2:18" ht="25.5">
      <c r="B6" s="216" t="s">
        <v>5</v>
      </c>
      <c r="C6" s="217"/>
      <c r="D6" s="217"/>
      <c r="E6" s="218"/>
      <c r="F6" s="10" t="s">
        <v>6</v>
      </c>
      <c r="G6" s="10" t="s">
        <v>7</v>
      </c>
      <c r="H6" s="10" t="s">
        <v>287</v>
      </c>
      <c r="I6" s="11" t="s">
        <v>10</v>
      </c>
    </row>
    <row r="7" spans="2:18" s="1" customFormat="1" ht="11.25" customHeight="1">
      <c r="B7" s="213">
        <v>1</v>
      </c>
      <c r="C7" s="214"/>
      <c r="D7" s="214"/>
      <c r="E7" s="215"/>
      <c r="F7" s="13">
        <v>2</v>
      </c>
      <c r="G7" s="13">
        <v>3</v>
      </c>
      <c r="H7" s="13">
        <v>4</v>
      </c>
      <c r="I7" s="14" t="s">
        <v>188</v>
      </c>
    </row>
    <row r="8" spans="2:18" ht="27" customHeight="1">
      <c r="B8" s="219" t="s">
        <v>189</v>
      </c>
      <c r="C8" s="220"/>
      <c r="D8" s="221"/>
      <c r="E8" s="17" t="s">
        <v>190</v>
      </c>
      <c r="F8" s="48"/>
      <c r="G8" s="48"/>
      <c r="H8" s="48"/>
      <c r="I8" s="51" t="e">
        <f>(H8/G8*100)</f>
        <v>#DIV/0!</v>
      </c>
    </row>
    <row r="9" spans="2:18" ht="33" customHeight="1">
      <c r="B9" s="219" t="s">
        <v>191</v>
      </c>
      <c r="C9" s="220"/>
      <c r="D9" s="221"/>
      <c r="E9" s="17" t="s">
        <v>192</v>
      </c>
      <c r="F9" s="48">
        <v>1222144.3899999999</v>
      </c>
      <c r="G9" s="48">
        <v>2854363.99</v>
      </c>
      <c r="H9" s="48">
        <v>1588597.46</v>
      </c>
      <c r="I9" s="48">
        <f>(H9/G9*100)</f>
        <v>55.655041388046655</v>
      </c>
    </row>
  </sheetData>
  <mergeCells count="6">
    <mergeCell ref="B9:D9"/>
    <mergeCell ref="B3:I3"/>
    <mergeCell ref="B4:I4"/>
    <mergeCell ref="B6:E6"/>
    <mergeCell ref="B7:E7"/>
    <mergeCell ref="B8:D8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</vt:i4>
      </vt:variant>
    </vt:vector>
  </HeadingPairs>
  <TitlesOfParts>
    <vt:vector size="13" baseType="lpstr">
      <vt:lpstr>SAŽETAK</vt:lpstr>
      <vt:lpstr> Račun prihoda i rashoda</vt:lpstr>
      <vt:lpstr>Rashodi i prihodi prema izvoru</vt:lpstr>
      <vt:lpstr>List2</vt:lpstr>
      <vt:lpstr>List1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Sheet1</vt:lpstr>
      <vt:lpstr>Sheet2</vt:lpstr>
      <vt:lpstr>'Izvještaj po organizacijskoj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Denis Slavić-Sušanj</cp:lastModifiedBy>
  <cp:lastPrinted>2025-07-18T05:20:01Z</cp:lastPrinted>
  <dcterms:created xsi:type="dcterms:W3CDTF">2022-08-12T12:51:00Z</dcterms:created>
  <dcterms:modified xsi:type="dcterms:W3CDTF">2025-07-18T11:53:23Z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  <property fmtid="{D5CDD505-2E9C-101B-9397-08002B2CF9AE}" pid="3" name="ICV">
    <vt:lpwstr>66346CA0BC194F219314C3B6204CCDEA_12</vt:lpwstr>
  </property>
  <property fmtid="{D5CDD505-2E9C-101B-9397-08002B2CF9AE}" pid="4" name="KSOProductBuildVer">
    <vt:lpwstr>1033-12.2.0.20326</vt:lpwstr>
  </property>
</Properties>
</file>