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nis\Documents\PLAN 2024-26\"/>
    </mc:Choice>
  </mc:AlternateContent>
  <xr:revisionPtr revIDLastSave="0" documentId="13_ncr:1_{AAEEAA3C-4FEB-4B27-9B77-6DF20F1C6998}" xr6:coauthVersionLast="47" xr6:coauthVersionMax="47" xr10:uidLastSave="{00000000-0000-0000-0000-000000000000}"/>
  <bookViews>
    <workbookView xWindow="2550" yWindow="2550" windowWidth="16125" windowHeight="9360" activeTab="9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List3" sheetId="12" r:id="rId4"/>
    <sheet name="List4" sheetId="13" r:id="rId5"/>
    <sheet name="Rashodi prema funkcijskoj kl" sheetId="5" r:id="rId6"/>
    <sheet name="Račun financiranja" sheetId="6" r:id="rId7"/>
    <sheet name="List1" sheetId="11" r:id="rId8"/>
    <sheet name="Račun financiranja po izvorima" sheetId="9" r:id="rId9"/>
    <sheet name="POSEBNI DIO" sheetId="7" r:id="rId10"/>
    <sheet name="List2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8" l="1"/>
  <c r="E21" i="8"/>
  <c r="F21" i="8"/>
  <c r="B21" i="8"/>
  <c r="C21" i="8"/>
  <c r="C48" i="8"/>
  <c r="D48" i="8"/>
  <c r="E48" i="8"/>
  <c r="F48" i="8"/>
  <c r="C16" i="8"/>
  <c r="C13" i="8"/>
  <c r="D13" i="8"/>
  <c r="E13" i="8"/>
  <c r="F13" i="8"/>
  <c r="B13" i="8"/>
  <c r="B16" i="8"/>
  <c r="C29" i="8"/>
  <c r="D29" i="8"/>
  <c r="E29" i="8"/>
  <c r="F29" i="8"/>
  <c r="B29" i="8"/>
  <c r="C26" i="8"/>
  <c r="D26" i="8"/>
  <c r="E26" i="8"/>
  <c r="F26" i="8"/>
  <c r="B26" i="8"/>
  <c r="C53" i="8"/>
  <c r="D53" i="8"/>
  <c r="E53" i="8"/>
  <c r="F53" i="8"/>
  <c r="B53" i="8"/>
  <c r="C56" i="8"/>
  <c r="D56" i="8"/>
  <c r="E56" i="8"/>
  <c r="F56" i="8"/>
  <c r="B56" i="8"/>
  <c r="C38" i="8"/>
  <c r="D38" i="8"/>
  <c r="E38" i="8"/>
  <c r="F38" i="8"/>
  <c r="B38" i="8"/>
  <c r="C40" i="8"/>
  <c r="D40" i="8"/>
  <c r="E40" i="8"/>
  <c r="F40" i="8"/>
  <c r="B40" i="8"/>
  <c r="C43" i="8"/>
  <c r="D43" i="8"/>
  <c r="E43" i="8"/>
  <c r="F43" i="8"/>
  <c r="B43" i="8"/>
  <c r="B48" i="8"/>
  <c r="D16" i="8"/>
  <c r="E16" i="8"/>
  <c r="F16" i="8"/>
  <c r="C11" i="8"/>
  <c r="D11" i="8"/>
  <c r="E11" i="8"/>
  <c r="F11" i="8"/>
  <c r="B11" i="8"/>
  <c r="F26" i="3"/>
  <c r="G27" i="3"/>
  <c r="G26" i="3" s="1"/>
  <c r="H27" i="3"/>
  <c r="H26" i="3" s="1"/>
  <c r="F27" i="3"/>
  <c r="E33" i="3"/>
  <c r="F33" i="3"/>
  <c r="G33" i="3"/>
  <c r="H33" i="3"/>
  <c r="D33" i="3"/>
  <c r="H11" i="3"/>
  <c r="F11" i="3"/>
  <c r="G11" i="3"/>
  <c r="F10" i="3"/>
  <c r="G10" i="3"/>
  <c r="E18" i="3"/>
  <c r="F18" i="3"/>
  <c r="G18" i="3"/>
  <c r="H18" i="3"/>
  <c r="D18" i="3"/>
  <c r="I95" i="7"/>
  <c r="H95" i="7"/>
  <c r="I59" i="7"/>
  <c r="H59" i="7"/>
  <c r="I50" i="7"/>
  <c r="I49" i="7" s="1"/>
  <c r="H50" i="7"/>
  <c r="H49" i="7" s="1"/>
  <c r="I7" i="7"/>
  <c r="I6" i="7" s="1"/>
  <c r="H7" i="7"/>
  <c r="H6" i="7" s="1"/>
  <c r="G59" i="7"/>
  <c r="G95" i="7"/>
  <c r="G50" i="7"/>
  <c r="G49" i="7" s="1"/>
  <c r="G7" i="7"/>
  <c r="G6" i="7" s="1"/>
  <c r="F6" i="7"/>
  <c r="F95" i="7"/>
  <c r="F59" i="7"/>
  <c r="F50" i="7"/>
  <c r="F49" i="7" s="1"/>
  <c r="F7" i="7"/>
  <c r="F29" i="7"/>
  <c r="B10" i="8" l="1"/>
  <c r="E7" i="7"/>
  <c r="E6" i="7" s="1"/>
  <c r="E50" i="7"/>
  <c r="E59" i="7"/>
  <c r="E95" i="7"/>
  <c r="E49" i="7" l="1"/>
  <c r="F11" i="5"/>
  <c r="E11" i="5"/>
  <c r="D11" i="5"/>
  <c r="C11" i="5"/>
  <c r="B11" i="5"/>
  <c r="F10" i="8" l="1"/>
  <c r="E10" i="8"/>
  <c r="D10" i="8"/>
  <c r="F37" i="8"/>
  <c r="E37" i="8"/>
  <c r="D37" i="8"/>
  <c r="C10" i="8" l="1"/>
  <c r="C37" i="8"/>
  <c r="B37" i="8"/>
  <c r="D27" i="3" l="1"/>
  <c r="D26" i="3" s="1"/>
  <c r="E27" i="3"/>
  <c r="E26" i="3" s="1"/>
  <c r="H10" i="3"/>
  <c r="E11" i="3"/>
  <c r="E10" i="3" s="1"/>
  <c r="D11" i="3" l="1"/>
  <c r="D10" i="3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F14" i="10" l="1"/>
  <c r="I14" i="10"/>
  <c r="G14" i="10"/>
  <c r="G22" i="10" s="1"/>
  <c r="G28" i="10" s="1"/>
  <c r="G29" i="10" s="1"/>
  <c r="H14" i="10"/>
  <c r="J14" i="10"/>
  <c r="I22" i="10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</calcChain>
</file>

<file path=xl/sharedStrings.xml><?xml version="1.0" encoding="utf-8"?>
<sst xmlns="http://schemas.openxmlformats.org/spreadsheetml/2006/main" count="343" uniqueCount="164">
  <si>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</si>
  <si>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</si>
  <si>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</si>
  <si>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</si>
  <si>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</si>
  <si>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</si>
  <si>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</si>
  <si>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</si>
  <si>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</si>
  <si>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</si>
  <si>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</si>
  <si>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</si>
  <si>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</si>
  <si>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</si>
  <si>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</si>
  <si>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</si>
  <si>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</si>
  <si>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</si>
  <si>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</si>
  <si>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</si>
  <si>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</si>
  <si>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</si>
  <si>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</si>
  <si>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</si>
  <si>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</si>
  <si>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</si>
  <si>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</si>
  <si>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</si>
  <si>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</si>
  <si>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</si>
  <si>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</si>
  <si>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</si>
  <si>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</si>
  <si>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</si>
  <si>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</si>
  <si>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</si>
  <si>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</si>
  <si>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</si>
  <si>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</si>
  <si>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</si>
  <si>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</si>
  <si>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</si>
  <si>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</si>
  <si>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</si>
  <si>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</si>
  <si>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</si>
  <si>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</si>
  <si>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</si>
  <si>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</si>
  <si>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</si>
  <si>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</si>
  <si>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</si>
  <si>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</si>
  <si>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</si>
  <si>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</si>
  <si>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</si>
  <si>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</si>
  <si>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</si>
  <si>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</si>
  <si>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</si>
  <si>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</si>
  <si>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</si>
  <si>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</si>
  <si>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</si>
  <si>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</si>
  <si>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</si>
  <si>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</si>
  <si>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</si>
  <si>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</si>
  <si>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</si>
  <si>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</si>
  <si>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</si>
  <si>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</si>
  <si>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</si>
  <si>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</si>
  <si>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admin. Pristojbi, pristojbi po posebnim propisima</t>
  </si>
  <si>
    <t>Prihodi od prodaje proiz. I robe te pruženih usluga</t>
  </si>
  <si>
    <t>Kazne, upravne mjere i ostali prihodi</t>
  </si>
  <si>
    <t>Ostali rashodi</t>
  </si>
  <si>
    <t>Financijski rashodi</t>
  </si>
  <si>
    <t>Naknade građanima i
kućanstvima na temelju osiguranja i druge naknade</t>
  </si>
  <si>
    <t xml:space="preserve">  32 Vlasiti prihodi-
proračunski korisnici</t>
  </si>
  <si>
    <t xml:space="preserve"> 44 Prihodi za decentralizirane funkcije</t>
  </si>
  <si>
    <t xml:space="preserve">  51 Pomoći</t>
  </si>
  <si>
    <t xml:space="preserve">  52 Pomoći-proračunski
 korisnici</t>
  </si>
  <si>
    <t>7 Prihodi od prodaje ili zamjene nefinanc. Imovine i naknade s naslova osiguranja</t>
  </si>
  <si>
    <t>73 Prihodi od prodaje ili zamjene nefinanc. Imovine i naknade s naslova osiguranja-proračunski korisnici</t>
  </si>
  <si>
    <t>38 Prenesena sredstva-vlastiti prihodi prorač. korisnika</t>
  </si>
  <si>
    <t>48-Prenesena sredstva-namjenski prihodi</t>
  </si>
  <si>
    <t>58 Prenesena sredstva-pomoći</t>
  </si>
  <si>
    <t>6 Donacije</t>
  </si>
  <si>
    <t>62-Donacije-proračunski korisnici</t>
  </si>
  <si>
    <t>62 Donacije-Proračunski korisnici</t>
  </si>
  <si>
    <t>09 Obrazovanje</t>
  </si>
  <si>
    <t>0912 Osnovno obrazovanje</t>
  </si>
  <si>
    <t>096 Dodatne usluge u obrazovanju</t>
  </si>
  <si>
    <t>PROGRAM 5301</t>
  </si>
  <si>
    <t>Osnovnoškolsko obrazovanje</t>
  </si>
  <si>
    <t>Aktivnost A 530101</t>
  </si>
  <si>
    <t>Osiguranje uvjeta rada</t>
  </si>
  <si>
    <t>Izvor financiranja 111</t>
  </si>
  <si>
    <t>Porezni i ostali prihodi</t>
  </si>
  <si>
    <t>Izvor financiranja 321</t>
  </si>
  <si>
    <t>Vlastiti prihodi-proračunski
 korisnici</t>
  </si>
  <si>
    <t>Izvor financiranja 431</t>
  </si>
  <si>
    <t>Prihodi za posebne namjene-proračunski korisnici</t>
  </si>
  <si>
    <t>Izvor financiranja 441</t>
  </si>
  <si>
    <t>Prihodi za decentralizirane funkcije-OŠ</t>
  </si>
  <si>
    <t>Izvor financiranja 483</t>
  </si>
  <si>
    <t>Prenesena sredstva-namjenski prihodi-proračunski korisnici</t>
  </si>
  <si>
    <t>Izvor financiranja 521</t>
  </si>
  <si>
    <t>Pomoći-proračunski korisnici</t>
  </si>
  <si>
    <t>Izvor financiranja 582</t>
  </si>
  <si>
    <t>Prenesena sredstva-pomoći-proračunski korisnici</t>
  </si>
  <si>
    <t>Aktivnost A 530106</t>
  </si>
  <si>
    <t>Nabava udžbenika za učenike OŠ</t>
  </si>
  <si>
    <t>PROGRAM 5302</t>
  </si>
  <si>
    <t>Unapređenje kvalitete odgojno obrazovnog sustava</t>
  </si>
  <si>
    <t>Aktivnost A 530202</t>
  </si>
  <si>
    <t>Produženi boravak učenika-putnika</t>
  </si>
  <si>
    <t>Aktivnost A 530209</t>
  </si>
  <si>
    <t>Sufinanciranje rada pomoćnika u nastavi</t>
  </si>
  <si>
    <t>Izvor financiranja 116</t>
  </si>
  <si>
    <t>Predfinanciranje EU projekata</t>
  </si>
  <si>
    <t>Izvor financiranja 512</t>
  </si>
  <si>
    <t>Pomoći iz državnog proračuna</t>
  </si>
  <si>
    <t>Izvor financiranja 515</t>
  </si>
  <si>
    <t>Pomoći za provođenje EU projekata</t>
  </si>
  <si>
    <t>Aktivnost A 530222</t>
  </si>
  <si>
    <t>Programi školskog kurikuluma</t>
  </si>
  <si>
    <t>PROGRAM 5306</t>
  </si>
  <si>
    <t>Obilježavanje postignuća učenika i nastavnika</t>
  </si>
  <si>
    <t>Aktivnost A 530604</t>
  </si>
  <si>
    <t>Natjecanja i smotre</t>
  </si>
  <si>
    <t>PROGRAM 5308</t>
  </si>
  <si>
    <t>Kapitalna ulaganja u odgojno obrazovnu infrastrukturu</t>
  </si>
  <si>
    <t>Aktivnost K 530801</t>
  </si>
  <si>
    <t>Opremanje ustanova škostva</t>
  </si>
  <si>
    <t>Izvor financiranja 731</t>
  </si>
  <si>
    <t>Prihodi od prodaje ili zamjene nefin.imovine i naknade štete s naslova osiguranja-prorač. Korisnici</t>
  </si>
  <si>
    <t>Izvor financiranja 383</t>
  </si>
  <si>
    <t>Prenesena sredstva-vl. Prihodi proračunskih korisnika</t>
  </si>
  <si>
    <t>Izvor financiranja 621</t>
  </si>
  <si>
    <t>Donacije-proračunski korisnici</t>
  </si>
  <si>
    <t>Aktivnost A 530107</t>
  </si>
  <si>
    <t>Prehrana za učenike u osnovnim školama</t>
  </si>
  <si>
    <t>Izvor financiranja 581</t>
  </si>
  <si>
    <t>Prenesena sredstva-pomoći</t>
  </si>
  <si>
    <t>Aktivnost A 530239</t>
  </si>
  <si>
    <t>Županijska škola plivanja</t>
  </si>
  <si>
    <t>Aktivnost A 530240</t>
  </si>
  <si>
    <t>Osiguranje besplatnih zaliha menstrualnih higijenskih potrepština</t>
  </si>
  <si>
    <t>Prihodi s naslova osiguranja, refundacije štete i totalne štete</t>
  </si>
  <si>
    <t>Stambeni objekti za zaposlene</t>
  </si>
  <si>
    <t>78Prenesena sredstva prihodi od prodaje ili zamjene nefinanc. Imovine i naknade s naslova osiguranja-proračunski korisnici</t>
  </si>
  <si>
    <t>78 Prenesena sredstva prihodi od prodaje ili zamjene nefinanc. Imovine i naknade s naslova osiguranja-proračunski korisnici</t>
  </si>
  <si>
    <t>68  Prenesena sredstva -donacije-Proračunski korisnici</t>
  </si>
  <si>
    <t>48 Prenesena sredstva prihodi za decentralizirane funkcije</t>
  </si>
  <si>
    <t>38 prenesena sredstva -vlastiti prihodi proračunskih korisnika</t>
  </si>
  <si>
    <t>48 Prenesena sredstva - prihodi za posebne namjene proračunski korisnici</t>
  </si>
  <si>
    <t>58 Prenesena sredstva-pomoći proračunskim korisnicima</t>
  </si>
  <si>
    <t>68 prenesena sredstva - donacije proračunskim korisnicima</t>
  </si>
  <si>
    <t>58 Pomoći - pračunskim korisnicima PGŽ</t>
  </si>
  <si>
    <t>48 Prenesena sredstva - prihodi za decentralizirane funkcije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</si>
</sst>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4" fontId="0" fillId="0" borderId="3" xfId="0" applyNumberFormat="1" applyBorder="1"/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>
      <alignment wrapText="1"/>
    </xf>
    <xf numFmtId="4" fontId="0" fillId="0" borderId="0" xfId="0" applyNumberFormat="1" applyBorder="1"/>
    <xf numFmtId="0" fontId="0" fillId="0" borderId="0" xfId="0" applyBorder="1"/>
    <xf numFmtId="0" fontId="23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4" fontId="1" fillId="0" borderId="3" xfId="0" applyNumberFormat="1" applyFont="1" applyBorder="1"/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>
      <alignment horizontal="right"/>
    </xf>
    <xf numFmtId="0" fontId="8" fillId="2" borderId="0" xfId="0" quotePrefix="1" applyFont="1" applyFill="1" applyBorder="1" applyAlignment="1">
      <alignment horizontal="left" vertical="center"/>
    </xf>
    <xf numFmtId="0" fontId="7" fillId="2" borderId="0" xfId="0" quotePrefix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 applyProtection="1">
      <alignment horizontal="right" wrapText="1"/>
    </xf>
    <xf numFmtId="2" fontId="0" fillId="0" borderId="3" xfId="0" applyNumberFormat="1" applyBorder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16" fillId="2" borderId="4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0" fillId="0" borderId="3" xfId="0" applyNumberFormat="1" applyFont="1" applyBorder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16" workbookViewId="0">
      <selection activeCell="G9" sqref="G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6" t="s">
        <v>30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16" t="s">
        <v>17</v>
      </c>
      <c r="B3" s="116"/>
      <c r="C3" s="116"/>
      <c r="D3" s="116"/>
      <c r="E3" s="116"/>
      <c r="F3" s="116"/>
      <c r="G3" s="116"/>
      <c r="H3" s="116"/>
      <c r="I3" s="129"/>
      <c r="J3" s="129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16" t="s">
        <v>23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7" t="s">
        <v>35</v>
      </c>
    </row>
    <row r="7" spans="1:10" ht="25.5" x14ac:dyDescent="0.25">
      <c r="A7" s="30"/>
      <c r="B7" s="31"/>
      <c r="C7" s="31"/>
      <c r="D7" s="32"/>
      <c r="E7" s="33"/>
      <c r="F7" s="3" t="s">
        <v>36</v>
      </c>
      <c r="G7" s="3" t="s">
        <v>34</v>
      </c>
      <c r="H7" s="3" t="s">
        <v>44</v>
      </c>
      <c r="I7" s="3" t="s">
        <v>45</v>
      </c>
      <c r="J7" s="3" t="s">
        <v>46</v>
      </c>
    </row>
    <row r="8" spans="1:10" x14ac:dyDescent="0.25">
      <c r="A8" s="121" t="s">
        <v>0</v>
      </c>
      <c r="B8" s="115"/>
      <c r="C8" s="115"/>
      <c r="D8" s="115"/>
      <c r="E8" s="130"/>
      <c r="F8" s="34">
        <f>F9+F10</f>
        <v>1617228</v>
      </c>
      <c r="G8" s="34">
        <f t="shared" ref="G8:J8" si="0">G9+G10</f>
        <v>2023355</v>
      </c>
      <c r="H8" s="34">
        <f t="shared" si="0"/>
        <v>2109666</v>
      </c>
      <c r="I8" s="34">
        <f t="shared" si="0"/>
        <v>2108066</v>
      </c>
      <c r="J8" s="34">
        <f t="shared" si="0"/>
        <v>2108066</v>
      </c>
    </row>
    <row r="9" spans="1:10" x14ac:dyDescent="0.25">
      <c r="A9" s="131" t="s">
        <v>38</v>
      </c>
      <c r="B9" s="132"/>
      <c r="C9" s="132"/>
      <c r="D9" s="132"/>
      <c r="E9" s="128"/>
      <c r="F9" s="35">
        <v>1617155</v>
      </c>
      <c r="G9" s="35">
        <v>2023282</v>
      </c>
      <c r="H9" s="35">
        <v>2109593</v>
      </c>
      <c r="I9" s="35">
        <v>2107993</v>
      </c>
      <c r="J9" s="35">
        <v>2107993</v>
      </c>
    </row>
    <row r="10" spans="1:10" x14ac:dyDescent="0.25">
      <c r="A10" s="133" t="s">
        <v>39</v>
      </c>
      <c r="B10" s="128"/>
      <c r="C10" s="128"/>
      <c r="D10" s="128"/>
      <c r="E10" s="128"/>
      <c r="F10" s="35">
        <v>73</v>
      </c>
      <c r="G10" s="35">
        <v>73</v>
      </c>
      <c r="H10" s="35">
        <v>73</v>
      </c>
      <c r="I10" s="35">
        <v>73</v>
      </c>
      <c r="J10" s="35">
        <v>73</v>
      </c>
    </row>
    <row r="11" spans="1:10" x14ac:dyDescent="0.25">
      <c r="A11" s="38" t="s">
        <v>1</v>
      </c>
      <c r="B11" s="47"/>
      <c r="C11" s="47"/>
      <c r="D11" s="47"/>
      <c r="E11" s="47"/>
      <c r="F11" s="34">
        <f>F12+F13</f>
        <v>1618458</v>
      </c>
      <c r="G11" s="34">
        <f t="shared" ref="G11:J11" si="1">G12+G13</f>
        <v>2026857</v>
      </c>
      <c r="H11" s="34">
        <f t="shared" si="1"/>
        <v>2109666</v>
      </c>
      <c r="I11" s="34">
        <f t="shared" si="1"/>
        <v>2108066</v>
      </c>
      <c r="J11" s="34">
        <f t="shared" si="1"/>
        <v>2108066</v>
      </c>
    </row>
    <row r="12" spans="1:10" x14ac:dyDescent="0.25">
      <c r="A12" s="134" t="s">
        <v>40</v>
      </c>
      <c r="B12" s="132"/>
      <c r="C12" s="132"/>
      <c r="D12" s="132"/>
      <c r="E12" s="132"/>
      <c r="F12" s="35">
        <v>1611048</v>
      </c>
      <c r="G12" s="35">
        <v>2008800</v>
      </c>
      <c r="H12" s="35">
        <v>2097772</v>
      </c>
      <c r="I12" s="35">
        <v>2096172</v>
      </c>
      <c r="J12" s="48">
        <v>2096172</v>
      </c>
    </row>
    <row r="13" spans="1:10" x14ac:dyDescent="0.25">
      <c r="A13" s="127" t="s">
        <v>41</v>
      </c>
      <c r="B13" s="128"/>
      <c r="C13" s="128"/>
      <c r="D13" s="128"/>
      <c r="E13" s="128"/>
      <c r="F13" s="49">
        <v>7410</v>
      </c>
      <c r="G13" s="49">
        <v>18057</v>
      </c>
      <c r="H13" s="49">
        <v>11894</v>
      </c>
      <c r="I13" s="49">
        <v>11894</v>
      </c>
      <c r="J13" s="48">
        <v>11894</v>
      </c>
    </row>
    <row r="14" spans="1:10" x14ac:dyDescent="0.25">
      <c r="A14" s="114" t="s">
        <v>66</v>
      </c>
      <c r="B14" s="115"/>
      <c r="C14" s="115"/>
      <c r="D14" s="115"/>
      <c r="E14" s="115"/>
      <c r="F14" s="34">
        <f>F8-F11</f>
        <v>-1230</v>
      </c>
      <c r="G14" s="34">
        <f t="shared" ref="G14:J14" si="2">G8-G11</f>
        <v>-3502</v>
      </c>
      <c r="H14" s="34">
        <f t="shared" si="2"/>
        <v>0</v>
      </c>
      <c r="I14" s="34">
        <f t="shared" si="2"/>
        <v>0</v>
      </c>
      <c r="J14" s="34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16" t="s">
        <v>24</v>
      </c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0"/>
      <c r="B18" s="31"/>
      <c r="C18" s="31"/>
      <c r="D18" s="32"/>
      <c r="E18" s="33"/>
      <c r="F18" s="3" t="s">
        <v>36</v>
      </c>
      <c r="G18" s="3" t="s">
        <v>34</v>
      </c>
      <c r="H18" s="3" t="s">
        <v>44</v>
      </c>
      <c r="I18" s="3" t="s">
        <v>45</v>
      </c>
      <c r="J18" s="3" t="s">
        <v>46</v>
      </c>
    </row>
    <row r="19" spans="1:10" x14ac:dyDescent="0.25">
      <c r="A19" s="127" t="s">
        <v>42</v>
      </c>
      <c r="B19" s="128"/>
      <c r="C19" s="128"/>
      <c r="D19" s="128"/>
      <c r="E19" s="128"/>
      <c r="F19" s="49"/>
      <c r="G19" s="49"/>
      <c r="H19" s="49"/>
      <c r="I19" s="49"/>
      <c r="J19" s="48"/>
    </row>
    <row r="20" spans="1:10" x14ac:dyDescent="0.25">
      <c r="A20" s="127" t="s">
        <v>43</v>
      </c>
      <c r="B20" s="128"/>
      <c r="C20" s="128"/>
      <c r="D20" s="128"/>
      <c r="E20" s="128"/>
      <c r="F20" s="49"/>
      <c r="G20" s="49"/>
      <c r="H20" s="49"/>
      <c r="I20" s="49"/>
      <c r="J20" s="48"/>
    </row>
    <row r="21" spans="1:10" x14ac:dyDescent="0.25">
      <c r="A21" s="114" t="s">
        <v>2</v>
      </c>
      <c r="B21" s="115"/>
      <c r="C21" s="115"/>
      <c r="D21" s="115"/>
      <c r="E21" s="115"/>
      <c r="F21" s="34">
        <f>F19-F20</f>
        <v>0</v>
      </c>
      <c r="G21" s="34">
        <f t="shared" ref="G21:J21" si="3">G19-G20</f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</row>
    <row r="22" spans="1:10" x14ac:dyDescent="0.25">
      <c r="A22" s="114" t="s">
        <v>67</v>
      </c>
      <c r="B22" s="115"/>
      <c r="C22" s="115"/>
      <c r="D22" s="115"/>
      <c r="E22" s="115"/>
      <c r="F22" s="34">
        <f>F14+F21</f>
        <v>-1230</v>
      </c>
      <c r="G22" s="34">
        <f t="shared" ref="G22:J22" si="4">G14+G21</f>
        <v>-3502</v>
      </c>
      <c r="H22" s="34">
        <f t="shared" si="4"/>
        <v>0</v>
      </c>
      <c r="I22" s="34">
        <f t="shared" si="4"/>
        <v>0</v>
      </c>
      <c r="J22" s="34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16" t="s">
        <v>68</v>
      </c>
      <c r="B24" s="117"/>
      <c r="C24" s="117"/>
      <c r="D24" s="117"/>
      <c r="E24" s="117"/>
      <c r="F24" s="117"/>
      <c r="G24" s="117"/>
      <c r="H24" s="117"/>
      <c r="I24" s="117"/>
      <c r="J24" s="117"/>
    </row>
    <row r="25" spans="1:10" ht="15.75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5.5" x14ac:dyDescent="0.25">
      <c r="A26" s="30"/>
      <c r="B26" s="31"/>
      <c r="C26" s="31"/>
      <c r="D26" s="32"/>
      <c r="E26" s="33"/>
      <c r="F26" s="3" t="s">
        <v>36</v>
      </c>
      <c r="G26" s="3" t="s">
        <v>34</v>
      </c>
      <c r="H26" s="3" t="s">
        <v>44</v>
      </c>
      <c r="I26" s="3" t="s">
        <v>45</v>
      </c>
      <c r="J26" s="3" t="s">
        <v>46</v>
      </c>
    </row>
    <row r="27" spans="1:10" ht="15" customHeight="1" x14ac:dyDescent="0.25">
      <c r="A27" s="118" t="s">
        <v>69</v>
      </c>
      <c r="B27" s="119"/>
      <c r="C27" s="119"/>
      <c r="D27" s="119"/>
      <c r="E27" s="120"/>
      <c r="F27" s="50">
        <v>3280</v>
      </c>
      <c r="G27" s="50">
        <v>2050</v>
      </c>
      <c r="H27" s="50">
        <v>0</v>
      </c>
      <c r="I27" s="50">
        <v>0</v>
      </c>
      <c r="J27" s="51">
        <v>0</v>
      </c>
    </row>
    <row r="28" spans="1:10" ht="15" customHeight="1" x14ac:dyDescent="0.25">
      <c r="A28" s="114" t="s">
        <v>70</v>
      </c>
      <c r="B28" s="115"/>
      <c r="C28" s="115"/>
      <c r="D28" s="115"/>
      <c r="E28" s="115"/>
      <c r="F28" s="52">
        <f>F22+F27</f>
        <v>2050</v>
      </c>
      <c r="G28" s="52">
        <f t="shared" ref="G28:J28" si="5">G22+G27</f>
        <v>-1452</v>
      </c>
      <c r="H28" s="52">
        <f t="shared" si="5"/>
        <v>0</v>
      </c>
      <c r="I28" s="52">
        <f t="shared" si="5"/>
        <v>0</v>
      </c>
      <c r="J28" s="53">
        <f t="shared" si="5"/>
        <v>0</v>
      </c>
    </row>
    <row r="29" spans="1:10" ht="45" customHeight="1" x14ac:dyDescent="0.25">
      <c r="A29" s="121" t="s">
        <v>71</v>
      </c>
      <c r="B29" s="122"/>
      <c r="C29" s="122"/>
      <c r="D29" s="122"/>
      <c r="E29" s="123"/>
      <c r="F29" s="52">
        <f>F14+F21+F27-F28</f>
        <v>0</v>
      </c>
      <c r="G29" s="52">
        <f t="shared" ref="G29:J29" si="6">G14+G21+G27-G28</f>
        <v>0</v>
      </c>
      <c r="H29" s="52">
        <f t="shared" si="6"/>
        <v>0</v>
      </c>
      <c r="I29" s="52">
        <f t="shared" si="6"/>
        <v>0</v>
      </c>
      <c r="J29" s="53">
        <f t="shared" si="6"/>
        <v>0</v>
      </c>
    </row>
    <row r="30" spans="1:10" ht="15.75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ht="15.75" x14ac:dyDescent="0.25">
      <c r="A31" s="124" t="s">
        <v>65</v>
      </c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0" ht="18" x14ac:dyDescent="0.25">
      <c r="A32" s="56"/>
      <c r="B32" s="57"/>
      <c r="C32" s="57"/>
      <c r="D32" s="57"/>
      <c r="E32" s="57"/>
      <c r="F32" s="57"/>
      <c r="G32" s="57"/>
      <c r="H32" s="58"/>
      <c r="I32" s="58"/>
      <c r="J32" s="58"/>
    </row>
    <row r="33" spans="1:10" ht="25.5" x14ac:dyDescent="0.25">
      <c r="A33" s="59"/>
      <c r="B33" s="60"/>
      <c r="C33" s="60"/>
      <c r="D33" s="61"/>
      <c r="E33" s="62"/>
      <c r="F33" s="63" t="s">
        <v>36</v>
      </c>
      <c r="G33" s="63" t="s">
        <v>34</v>
      </c>
      <c r="H33" s="63" t="s">
        <v>44</v>
      </c>
      <c r="I33" s="63" t="s">
        <v>45</v>
      </c>
      <c r="J33" s="63" t="s">
        <v>46</v>
      </c>
    </row>
    <row r="34" spans="1:10" x14ac:dyDescent="0.25">
      <c r="A34" s="118" t="s">
        <v>69</v>
      </c>
      <c r="B34" s="119"/>
      <c r="C34" s="119"/>
      <c r="D34" s="119"/>
      <c r="E34" s="120"/>
      <c r="F34" s="50">
        <v>0</v>
      </c>
      <c r="G34" s="50">
        <f>F37</f>
        <v>0</v>
      </c>
      <c r="H34" s="50">
        <f>G37</f>
        <v>0</v>
      </c>
      <c r="I34" s="50">
        <f>H37</f>
        <v>0</v>
      </c>
      <c r="J34" s="51">
        <f>I37</f>
        <v>0</v>
      </c>
    </row>
    <row r="35" spans="1:10" ht="28.5" customHeight="1" x14ac:dyDescent="0.25">
      <c r="A35" s="118" t="s">
        <v>72</v>
      </c>
      <c r="B35" s="119"/>
      <c r="C35" s="119"/>
      <c r="D35" s="119"/>
      <c r="E35" s="120"/>
      <c r="F35" s="50">
        <v>0</v>
      </c>
      <c r="G35" s="50">
        <v>0</v>
      </c>
      <c r="H35" s="50">
        <v>0</v>
      </c>
      <c r="I35" s="50">
        <v>0</v>
      </c>
      <c r="J35" s="51">
        <v>0</v>
      </c>
    </row>
    <row r="36" spans="1:10" x14ac:dyDescent="0.25">
      <c r="A36" s="118" t="s">
        <v>73</v>
      </c>
      <c r="B36" s="125"/>
      <c r="C36" s="125"/>
      <c r="D36" s="125"/>
      <c r="E36" s="126"/>
      <c r="F36" s="50">
        <v>0</v>
      </c>
      <c r="G36" s="50">
        <v>0</v>
      </c>
      <c r="H36" s="50">
        <v>0</v>
      </c>
      <c r="I36" s="50">
        <v>0</v>
      </c>
      <c r="J36" s="51">
        <v>0</v>
      </c>
    </row>
    <row r="37" spans="1:10" ht="15" customHeight="1" x14ac:dyDescent="0.25">
      <c r="A37" s="114" t="s">
        <v>70</v>
      </c>
      <c r="B37" s="115"/>
      <c r="C37" s="115"/>
      <c r="D37" s="115"/>
      <c r="E37" s="115"/>
      <c r="F37" s="36">
        <f>F34-F35+F36</f>
        <v>0</v>
      </c>
      <c r="G37" s="36">
        <f t="shared" ref="G37:J37" si="7">G34-G35+G36</f>
        <v>0</v>
      </c>
      <c r="H37" s="36">
        <f t="shared" si="7"/>
        <v>0</v>
      </c>
      <c r="I37" s="36">
        <f t="shared" si="7"/>
        <v>0</v>
      </c>
      <c r="J37" s="64">
        <f t="shared" si="7"/>
        <v>0</v>
      </c>
    </row>
    <row r="38" spans="1:10" ht="17.25" customHeight="1" x14ac:dyDescent="0.25"/>
    <row r="39" spans="1:10" x14ac:dyDescent="0.25">
      <c r="A39" s="112" t="s">
        <v>37</v>
      </c>
      <c r="B39" s="113"/>
      <c r="C39" s="113"/>
      <c r="D39" s="113"/>
      <c r="E39" s="113"/>
      <c r="F39" s="113"/>
      <c r="G39" s="113"/>
      <c r="H39" s="113"/>
      <c r="I39" s="113"/>
      <c r="J39" s="113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13"/>
  <sheetViews>
    <sheetView tabSelected="1" workbookViewId="0">
      <selection activeCell="K11" sqref="K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16" t="s">
        <v>30</v>
      </c>
      <c r="B1" s="116"/>
      <c r="C1" s="116"/>
      <c r="D1" s="116"/>
      <c r="E1" s="116"/>
      <c r="F1" s="116"/>
      <c r="G1" s="116"/>
      <c r="H1" s="116"/>
      <c r="I1" s="11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16" t="s">
        <v>16</v>
      </c>
      <c r="B3" s="117"/>
      <c r="C3" s="117"/>
      <c r="D3" s="117"/>
      <c r="E3" s="117"/>
      <c r="F3" s="117"/>
      <c r="G3" s="117"/>
      <c r="H3" s="117"/>
      <c r="I3" s="11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48" t="s">
        <v>18</v>
      </c>
      <c r="B5" s="149"/>
      <c r="C5" s="150"/>
      <c r="D5" s="20" t="s">
        <v>19</v>
      </c>
      <c r="E5" s="20" t="s">
        <v>33</v>
      </c>
      <c r="F5" s="21" t="s">
        <v>34</v>
      </c>
      <c r="G5" s="21" t="s">
        <v>31</v>
      </c>
      <c r="H5" s="21" t="s">
        <v>25</v>
      </c>
      <c r="I5" s="21" t="s">
        <v>32</v>
      </c>
    </row>
    <row r="6" spans="1:9" x14ac:dyDescent="0.25">
      <c r="A6" s="136" t="s">
        <v>96</v>
      </c>
      <c r="B6" s="137"/>
      <c r="C6" s="138"/>
      <c r="D6" s="29" t="s">
        <v>97</v>
      </c>
      <c r="E6" s="77">
        <f>SUM(E7,E39)</f>
        <v>2017401.5500000003</v>
      </c>
      <c r="F6" s="77">
        <f>SUM(F7,F39,F45)</f>
        <v>2681035.83</v>
      </c>
      <c r="G6" s="77">
        <f>SUM(G7,G39,G45)</f>
        <v>2468980.92</v>
      </c>
      <c r="H6" s="77">
        <f t="shared" ref="H6:I6" si="0">SUM(H7,H39,H45)</f>
        <v>2468980.92</v>
      </c>
      <c r="I6" s="77">
        <f t="shared" si="0"/>
        <v>2468980.92</v>
      </c>
    </row>
    <row r="7" spans="1:9" x14ac:dyDescent="0.25">
      <c r="A7" s="136" t="s">
        <v>98</v>
      </c>
      <c r="B7" s="137"/>
      <c r="C7" s="138"/>
      <c r="D7" s="29" t="s">
        <v>99</v>
      </c>
      <c r="E7" s="77">
        <f>SUM(E8,E11,E17,E21,E25,E28,E33)</f>
        <v>1973428.7700000003</v>
      </c>
      <c r="F7" s="77">
        <f>SUM(F8,F11,F14,F17,F21,F25,F28,F33,F36)</f>
        <v>2481035.83</v>
      </c>
      <c r="G7" s="77">
        <f>SUM(G8,G11,G14,G17,G21,G25,G28,G33,G36)</f>
        <v>2268980.92</v>
      </c>
      <c r="H7" s="77">
        <f t="shared" ref="H7:I7" si="1">SUM(H8,H11,H14,H17,H21,H25,H28,H33,H36)</f>
        <v>2268980.92</v>
      </c>
      <c r="I7" s="77">
        <f t="shared" si="1"/>
        <v>2268980.92</v>
      </c>
    </row>
    <row r="8" spans="1:9" x14ac:dyDescent="0.25">
      <c r="A8" s="139" t="s">
        <v>100</v>
      </c>
      <c r="B8" s="140"/>
      <c r="C8" s="141"/>
      <c r="D8" s="39" t="s">
        <v>101</v>
      </c>
      <c r="E8" s="106">
        <v>19865.61</v>
      </c>
      <c r="F8" s="107">
        <v>6000</v>
      </c>
      <c r="G8" s="73">
        <v>0</v>
      </c>
      <c r="H8" s="73">
        <v>0</v>
      </c>
      <c r="I8" s="73">
        <v>0</v>
      </c>
    </row>
    <row r="9" spans="1:9" x14ac:dyDescent="0.25">
      <c r="A9" s="142">
        <v>3</v>
      </c>
      <c r="B9" s="143"/>
      <c r="C9" s="144"/>
      <c r="D9" s="28" t="s">
        <v>9</v>
      </c>
      <c r="E9" s="72">
        <v>19865.61</v>
      </c>
      <c r="F9" s="73">
        <v>6000</v>
      </c>
      <c r="G9" s="73">
        <v>0</v>
      </c>
      <c r="H9" s="73">
        <v>0</v>
      </c>
      <c r="I9" s="73">
        <v>0</v>
      </c>
    </row>
    <row r="10" spans="1:9" x14ac:dyDescent="0.25">
      <c r="A10" s="145">
        <v>32</v>
      </c>
      <c r="B10" s="146"/>
      <c r="C10" s="147"/>
      <c r="D10" s="28" t="s">
        <v>20</v>
      </c>
      <c r="E10" s="72">
        <v>19865.61</v>
      </c>
      <c r="F10" s="73">
        <v>6000</v>
      </c>
      <c r="G10" s="73">
        <v>0</v>
      </c>
      <c r="H10" s="73">
        <v>0</v>
      </c>
      <c r="I10" s="73">
        <v>0</v>
      </c>
    </row>
    <row r="11" spans="1:9" ht="27" customHeight="1" x14ac:dyDescent="0.25">
      <c r="A11" s="139" t="s">
        <v>102</v>
      </c>
      <c r="B11" s="140"/>
      <c r="C11" s="141"/>
      <c r="D11" s="70" t="s">
        <v>103</v>
      </c>
      <c r="E11" s="106">
        <v>1267.24</v>
      </c>
      <c r="F11" s="107">
        <v>5351.06</v>
      </c>
      <c r="G11" s="107">
        <v>5610</v>
      </c>
      <c r="H11" s="107">
        <v>5610</v>
      </c>
      <c r="I11" s="107">
        <v>5610</v>
      </c>
    </row>
    <row r="12" spans="1:9" x14ac:dyDescent="0.25">
      <c r="A12" s="142">
        <v>3</v>
      </c>
      <c r="B12" s="143"/>
      <c r="C12" s="144"/>
      <c r="D12" s="65" t="s">
        <v>9</v>
      </c>
      <c r="E12" s="72">
        <v>1267.24</v>
      </c>
      <c r="F12" s="73">
        <v>5351.06</v>
      </c>
      <c r="G12" s="73">
        <v>5610</v>
      </c>
      <c r="H12" s="73">
        <v>5610</v>
      </c>
      <c r="I12" s="73">
        <v>5610</v>
      </c>
    </row>
    <row r="13" spans="1:9" x14ac:dyDescent="0.25">
      <c r="A13" s="145">
        <v>32</v>
      </c>
      <c r="B13" s="146"/>
      <c r="C13" s="147"/>
      <c r="D13" s="65" t="s">
        <v>20</v>
      </c>
      <c r="E13" s="72">
        <v>1267.24</v>
      </c>
      <c r="F13" s="73">
        <v>5351.06</v>
      </c>
      <c r="G13" s="73">
        <v>5610</v>
      </c>
      <c r="H13" s="73">
        <v>5610</v>
      </c>
      <c r="I13" s="73">
        <v>5610</v>
      </c>
    </row>
    <row r="14" spans="1:9" ht="25.5" customHeight="1" x14ac:dyDescent="0.25">
      <c r="A14" s="139" t="s">
        <v>140</v>
      </c>
      <c r="B14" s="140"/>
      <c r="C14" s="141"/>
      <c r="D14" s="104" t="s">
        <v>141</v>
      </c>
      <c r="E14" s="72">
        <v>0</v>
      </c>
      <c r="F14" s="107">
        <v>929.06</v>
      </c>
      <c r="G14" s="73">
        <v>0</v>
      </c>
      <c r="H14" s="73">
        <v>0</v>
      </c>
      <c r="I14" s="73">
        <v>0</v>
      </c>
    </row>
    <row r="15" spans="1:9" x14ac:dyDescent="0.25">
      <c r="A15" s="142">
        <v>3</v>
      </c>
      <c r="B15" s="143"/>
      <c r="C15" s="144"/>
      <c r="D15" s="103" t="s">
        <v>9</v>
      </c>
      <c r="E15" s="72">
        <v>0</v>
      </c>
      <c r="F15" s="73">
        <v>929.06</v>
      </c>
      <c r="G15" s="73">
        <v>0</v>
      </c>
      <c r="H15" s="73">
        <v>0</v>
      </c>
      <c r="I15" s="73">
        <v>0</v>
      </c>
    </row>
    <row r="16" spans="1:9" x14ac:dyDescent="0.25">
      <c r="A16" s="145">
        <v>32</v>
      </c>
      <c r="B16" s="146"/>
      <c r="C16" s="147"/>
      <c r="D16" s="103" t="s">
        <v>20</v>
      </c>
      <c r="E16" s="72">
        <v>0</v>
      </c>
      <c r="F16" s="73">
        <v>929.06</v>
      </c>
      <c r="G16" s="73">
        <v>0</v>
      </c>
      <c r="H16" s="73">
        <v>0</v>
      </c>
      <c r="I16" s="73">
        <v>0</v>
      </c>
    </row>
    <row r="17" spans="1:9" ht="25.5" customHeight="1" x14ac:dyDescent="0.25">
      <c r="A17" s="139" t="s">
        <v>104</v>
      </c>
      <c r="B17" s="140"/>
      <c r="C17" s="141"/>
      <c r="D17" s="70" t="s">
        <v>105</v>
      </c>
      <c r="E17" s="106">
        <v>66728.429999999993</v>
      </c>
      <c r="F17" s="107">
        <v>48786.28</v>
      </c>
      <c r="G17" s="107">
        <v>43100</v>
      </c>
      <c r="H17" s="107">
        <v>43100</v>
      </c>
      <c r="I17" s="107">
        <v>43100</v>
      </c>
    </row>
    <row r="18" spans="1:9" x14ac:dyDescent="0.25">
      <c r="A18" s="142">
        <v>3</v>
      </c>
      <c r="B18" s="143"/>
      <c r="C18" s="144"/>
      <c r="D18" s="65" t="s">
        <v>9</v>
      </c>
      <c r="E18" s="72">
        <v>66728.429999999993</v>
      </c>
      <c r="F18" s="73">
        <v>48786.28</v>
      </c>
      <c r="G18" s="73">
        <v>43100</v>
      </c>
      <c r="H18" s="73">
        <v>43100</v>
      </c>
      <c r="I18" s="73">
        <v>43100</v>
      </c>
    </row>
    <row r="19" spans="1:9" x14ac:dyDescent="0.25">
      <c r="A19" s="145">
        <v>32</v>
      </c>
      <c r="B19" s="146"/>
      <c r="C19" s="147"/>
      <c r="D19" s="65" t="s">
        <v>20</v>
      </c>
      <c r="E19" s="72">
        <v>66678.460000000006</v>
      </c>
      <c r="F19" s="73">
        <v>48686.28</v>
      </c>
      <c r="G19" s="73">
        <v>42900</v>
      </c>
      <c r="H19" s="73">
        <v>42900</v>
      </c>
      <c r="I19" s="73">
        <v>42900</v>
      </c>
    </row>
    <row r="20" spans="1:9" x14ac:dyDescent="0.25">
      <c r="A20" s="66">
        <v>34</v>
      </c>
      <c r="B20" s="67"/>
      <c r="C20" s="68"/>
      <c r="D20" s="65" t="s">
        <v>79</v>
      </c>
      <c r="E20" s="72">
        <v>49.97</v>
      </c>
      <c r="F20" s="73">
        <v>100</v>
      </c>
      <c r="G20" s="73">
        <v>200</v>
      </c>
      <c r="H20" s="73">
        <v>200</v>
      </c>
      <c r="I20" s="73">
        <v>200</v>
      </c>
    </row>
    <row r="21" spans="1:9" ht="25.5" customHeight="1" x14ac:dyDescent="0.25">
      <c r="A21" s="139" t="s">
        <v>106</v>
      </c>
      <c r="B21" s="140"/>
      <c r="C21" s="141"/>
      <c r="D21" s="70" t="s">
        <v>107</v>
      </c>
      <c r="E21" s="106">
        <v>89612.28</v>
      </c>
      <c r="F21" s="107">
        <v>107778.62</v>
      </c>
      <c r="G21" s="107">
        <v>107770.92</v>
      </c>
      <c r="H21" s="107">
        <v>107770.92</v>
      </c>
      <c r="I21" s="107">
        <v>107770.92</v>
      </c>
    </row>
    <row r="22" spans="1:9" x14ac:dyDescent="0.25">
      <c r="A22" s="142">
        <v>3</v>
      </c>
      <c r="B22" s="143"/>
      <c r="C22" s="144"/>
      <c r="D22" s="65" t="s">
        <v>9</v>
      </c>
      <c r="E22" s="72">
        <v>89612.28</v>
      </c>
      <c r="F22" s="73">
        <v>107778.62</v>
      </c>
      <c r="G22" s="73">
        <v>107770.92</v>
      </c>
      <c r="H22" s="73">
        <v>107770.92</v>
      </c>
      <c r="I22" s="73">
        <v>107770.92</v>
      </c>
    </row>
    <row r="23" spans="1:9" x14ac:dyDescent="0.25">
      <c r="A23" s="145">
        <v>32</v>
      </c>
      <c r="B23" s="146"/>
      <c r="C23" s="147"/>
      <c r="D23" s="65" t="s">
        <v>20</v>
      </c>
      <c r="E23" s="72">
        <v>89280.4</v>
      </c>
      <c r="F23" s="73">
        <v>107428.62</v>
      </c>
      <c r="G23" s="73">
        <v>107370.92</v>
      </c>
      <c r="H23" s="73">
        <v>107370.92</v>
      </c>
      <c r="I23" s="73">
        <v>107370.92</v>
      </c>
    </row>
    <row r="24" spans="1:9" x14ac:dyDescent="0.25">
      <c r="A24" s="66">
        <v>34</v>
      </c>
      <c r="B24" s="67"/>
      <c r="C24" s="68"/>
      <c r="D24" s="65" t="s">
        <v>79</v>
      </c>
      <c r="E24" s="72">
        <v>331.88</v>
      </c>
      <c r="F24" s="73">
        <v>350</v>
      </c>
      <c r="G24" s="73">
        <v>400</v>
      </c>
      <c r="H24" s="73">
        <v>400</v>
      </c>
      <c r="I24" s="73">
        <v>400</v>
      </c>
    </row>
    <row r="25" spans="1:9" ht="25.5" customHeight="1" x14ac:dyDescent="0.25">
      <c r="A25" s="139" t="s">
        <v>108</v>
      </c>
      <c r="B25" s="140"/>
      <c r="C25" s="141"/>
      <c r="D25" s="70" t="s">
        <v>109</v>
      </c>
      <c r="E25" s="106">
        <v>480.29</v>
      </c>
      <c r="F25" s="107">
        <v>5527.19</v>
      </c>
      <c r="G25" s="73">
        <v>0</v>
      </c>
      <c r="H25" s="73">
        <v>0</v>
      </c>
      <c r="I25" s="73">
        <v>0</v>
      </c>
    </row>
    <row r="26" spans="1:9" x14ac:dyDescent="0.25">
      <c r="A26" s="142">
        <v>3</v>
      </c>
      <c r="B26" s="143"/>
      <c r="C26" s="144"/>
      <c r="D26" s="65" t="s">
        <v>9</v>
      </c>
      <c r="E26" s="72">
        <v>480.29</v>
      </c>
      <c r="F26" s="73">
        <v>5527.19</v>
      </c>
      <c r="G26" s="73">
        <v>0</v>
      </c>
      <c r="H26" s="73">
        <v>0</v>
      </c>
      <c r="I26" s="73">
        <v>0</v>
      </c>
    </row>
    <row r="27" spans="1:9" x14ac:dyDescent="0.25">
      <c r="A27" s="145">
        <v>32</v>
      </c>
      <c r="B27" s="146"/>
      <c r="C27" s="147"/>
      <c r="D27" s="65" t="s">
        <v>20</v>
      </c>
      <c r="E27" s="72">
        <v>480.29</v>
      </c>
      <c r="F27" s="73">
        <v>5527.19</v>
      </c>
      <c r="G27" s="73">
        <v>0</v>
      </c>
      <c r="H27" s="73">
        <v>0</v>
      </c>
      <c r="I27" s="73">
        <v>0</v>
      </c>
    </row>
    <row r="28" spans="1:9" ht="25.5" customHeight="1" x14ac:dyDescent="0.25">
      <c r="A28" s="139" t="s">
        <v>110</v>
      </c>
      <c r="B28" s="140"/>
      <c r="C28" s="141"/>
      <c r="D28" s="70" t="s">
        <v>111</v>
      </c>
      <c r="E28" s="106">
        <v>1792357.33</v>
      </c>
      <c r="F28" s="73">
        <v>2302085</v>
      </c>
      <c r="G28" s="73">
        <v>2112100</v>
      </c>
      <c r="H28" s="73">
        <v>2112100</v>
      </c>
      <c r="I28" s="73">
        <v>2112100</v>
      </c>
    </row>
    <row r="29" spans="1:9" x14ac:dyDescent="0.25">
      <c r="A29" s="142">
        <v>3</v>
      </c>
      <c r="B29" s="143"/>
      <c r="C29" s="144"/>
      <c r="D29" s="65" t="s">
        <v>9</v>
      </c>
      <c r="E29" s="72">
        <v>1792357.33</v>
      </c>
      <c r="F29" s="73">
        <f>SUM(F30:F32)</f>
        <v>2302085</v>
      </c>
      <c r="G29" s="73">
        <v>2112100</v>
      </c>
      <c r="H29" s="73">
        <v>2112100</v>
      </c>
      <c r="I29" s="73">
        <v>2112100</v>
      </c>
    </row>
    <row r="30" spans="1:9" x14ac:dyDescent="0.25">
      <c r="A30" s="145">
        <v>31</v>
      </c>
      <c r="B30" s="146"/>
      <c r="C30" s="147"/>
      <c r="D30" s="65" t="s">
        <v>10</v>
      </c>
      <c r="E30" s="72">
        <v>1710299.19</v>
      </c>
      <c r="F30" s="73">
        <v>2215055</v>
      </c>
      <c r="G30" s="73">
        <v>2031000</v>
      </c>
      <c r="H30" s="73">
        <v>2031000</v>
      </c>
      <c r="I30" s="73">
        <v>2031000</v>
      </c>
    </row>
    <row r="31" spans="1:9" x14ac:dyDescent="0.25">
      <c r="A31" s="145">
        <v>32</v>
      </c>
      <c r="B31" s="146"/>
      <c r="C31" s="147"/>
      <c r="D31" s="65" t="s">
        <v>20</v>
      </c>
      <c r="E31" s="72">
        <v>76218.77</v>
      </c>
      <c r="F31" s="73">
        <v>85630</v>
      </c>
      <c r="G31" s="73">
        <v>81100</v>
      </c>
      <c r="H31" s="73">
        <v>81100</v>
      </c>
      <c r="I31" s="73">
        <v>81100</v>
      </c>
    </row>
    <row r="32" spans="1:9" x14ac:dyDescent="0.25">
      <c r="A32" s="66">
        <v>34</v>
      </c>
      <c r="B32" s="67"/>
      <c r="C32" s="68"/>
      <c r="D32" s="65" t="s">
        <v>79</v>
      </c>
      <c r="E32" s="72">
        <v>5839.37</v>
      </c>
      <c r="F32" s="73">
        <v>1400</v>
      </c>
      <c r="G32" s="73">
        <v>0</v>
      </c>
      <c r="H32" s="73">
        <v>0</v>
      </c>
      <c r="I32" s="73">
        <v>0</v>
      </c>
    </row>
    <row r="33" spans="1:9" ht="25.5" customHeight="1" x14ac:dyDescent="0.25">
      <c r="A33" s="139" t="s">
        <v>112</v>
      </c>
      <c r="B33" s="140"/>
      <c r="C33" s="141"/>
      <c r="D33" s="70" t="s">
        <v>113</v>
      </c>
      <c r="E33" s="106">
        <v>3117.59</v>
      </c>
      <c r="F33" s="107">
        <v>4178.62</v>
      </c>
      <c r="G33" s="73">
        <v>0</v>
      </c>
      <c r="H33" s="73">
        <v>0</v>
      </c>
      <c r="I33" s="73">
        <v>0</v>
      </c>
    </row>
    <row r="34" spans="1:9" x14ac:dyDescent="0.25">
      <c r="A34" s="142">
        <v>3</v>
      </c>
      <c r="B34" s="143"/>
      <c r="C34" s="144"/>
      <c r="D34" s="65" t="s">
        <v>9</v>
      </c>
      <c r="E34" s="72">
        <v>3117.59</v>
      </c>
      <c r="F34" s="73">
        <v>4178.62</v>
      </c>
      <c r="G34" s="73">
        <v>0</v>
      </c>
      <c r="H34" s="73">
        <v>0</v>
      </c>
      <c r="I34" s="73">
        <v>0</v>
      </c>
    </row>
    <row r="35" spans="1:9" x14ac:dyDescent="0.25">
      <c r="A35" s="145">
        <v>32</v>
      </c>
      <c r="B35" s="146"/>
      <c r="C35" s="147"/>
      <c r="D35" s="65" t="s">
        <v>20</v>
      </c>
      <c r="E35" s="72">
        <v>3117.59</v>
      </c>
      <c r="F35" s="73">
        <v>4178.62</v>
      </c>
      <c r="G35" s="73">
        <v>0</v>
      </c>
      <c r="H35" s="73">
        <v>0</v>
      </c>
      <c r="I35" s="73">
        <v>0</v>
      </c>
    </row>
    <row r="36" spans="1:9" ht="25.5" customHeight="1" x14ac:dyDescent="0.25">
      <c r="A36" s="139" t="s">
        <v>142</v>
      </c>
      <c r="B36" s="140"/>
      <c r="C36" s="141"/>
      <c r="D36" s="104" t="s">
        <v>143</v>
      </c>
      <c r="E36" s="72">
        <v>0</v>
      </c>
      <c r="F36" s="107">
        <v>400</v>
      </c>
      <c r="G36" s="107">
        <v>400</v>
      </c>
      <c r="H36" s="107">
        <v>400</v>
      </c>
      <c r="I36" s="107">
        <v>400</v>
      </c>
    </row>
    <row r="37" spans="1:9" x14ac:dyDescent="0.25">
      <c r="A37" s="142">
        <v>3</v>
      </c>
      <c r="B37" s="143"/>
      <c r="C37" s="144"/>
      <c r="D37" s="103" t="s">
        <v>9</v>
      </c>
      <c r="E37" s="72">
        <v>0</v>
      </c>
      <c r="F37" s="73">
        <v>400</v>
      </c>
      <c r="G37" s="73">
        <v>400</v>
      </c>
      <c r="H37" s="73">
        <v>400</v>
      </c>
      <c r="I37" s="73">
        <v>400</v>
      </c>
    </row>
    <row r="38" spans="1:9" x14ac:dyDescent="0.25">
      <c r="A38" s="145">
        <v>32</v>
      </c>
      <c r="B38" s="146"/>
      <c r="C38" s="147"/>
      <c r="D38" s="103" t="s">
        <v>20</v>
      </c>
      <c r="E38" s="72">
        <v>0</v>
      </c>
      <c r="F38" s="73">
        <v>400</v>
      </c>
      <c r="G38" s="73">
        <v>400</v>
      </c>
      <c r="H38" s="73">
        <v>400</v>
      </c>
      <c r="I38" s="73">
        <v>400</v>
      </c>
    </row>
    <row r="39" spans="1:9" ht="26.25" customHeight="1" x14ac:dyDescent="0.25">
      <c r="A39" s="136" t="s">
        <v>114</v>
      </c>
      <c r="B39" s="137"/>
      <c r="C39" s="138"/>
      <c r="D39" s="69" t="s">
        <v>115</v>
      </c>
      <c r="E39" s="77">
        <v>43972.78</v>
      </c>
      <c r="F39" s="73">
        <v>45000</v>
      </c>
      <c r="G39" s="73">
        <v>45000</v>
      </c>
      <c r="H39" s="73">
        <v>45000</v>
      </c>
      <c r="I39" s="73">
        <v>45000</v>
      </c>
    </row>
    <row r="40" spans="1:9" ht="15" customHeight="1" x14ac:dyDescent="0.25">
      <c r="A40" s="139" t="s">
        <v>110</v>
      </c>
      <c r="B40" s="140"/>
      <c r="C40" s="141"/>
      <c r="D40" s="70" t="s">
        <v>111</v>
      </c>
      <c r="E40" s="106">
        <v>43972.78</v>
      </c>
      <c r="F40" s="73">
        <v>45000</v>
      </c>
      <c r="G40" s="73">
        <v>45000</v>
      </c>
      <c r="H40" s="73">
        <v>45000</v>
      </c>
      <c r="I40" s="73">
        <v>45000</v>
      </c>
    </row>
    <row r="41" spans="1:9" x14ac:dyDescent="0.25">
      <c r="A41" s="142">
        <v>3</v>
      </c>
      <c r="B41" s="143"/>
      <c r="C41" s="144"/>
      <c r="D41" s="65" t="s">
        <v>9</v>
      </c>
      <c r="E41" s="72">
        <v>21649.69</v>
      </c>
      <c r="F41" s="73">
        <v>25000</v>
      </c>
      <c r="G41" s="73">
        <v>23000</v>
      </c>
      <c r="H41" s="73">
        <v>23000</v>
      </c>
      <c r="I41" s="73">
        <v>23000</v>
      </c>
    </row>
    <row r="42" spans="1:9" ht="38.25" x14ac:dyDescent="0.25">
      <c r="A42" s="145">
        <v>37</v>
      </c>
      <c r="B42" s="146"/>
      <c r="C42" s="147"/>
      <c r="D42" s="76" t="s">
        <v>80</v>
      </c>
      <c r="E42" s="72">
        <v>21649.69</v>
      </c>
      <c r="F42" s="73">
        <v>25000</v>
      </c>
      <c r="G42" s="73">
        <v>23000</v>
      </c>
      <c r="H42" s="73">
        <v>23000</v>
      </c>
      <c r="I42" s="73">
        <v>23000</v>
      </c>
    </row>
    <row r="43" spans="1:9" ht="25.5" x14ac:dyDescent="0.25">
      <c r="A43" s="142">
        <v>4</v>
      </c>
      <c r="B43" s="143"/>
      <c r="C43" s="144"/>
      <c r="D43" s="27" t="s">
        <v>11</v>
      </c>
      <c r="E43" s="72">
        <v>22323.09</v>
      </c>
      <c r="F43" s="73">
        <v>20000</v>
      </c>
      <c r="G43" s="73">
        <v>22000</v>
      </c>
      <c r="H43" s="73">
        <v>22000</v>
      </c>
      <c r="I43" s="73">
        <v>22000</v>
      </c>
    </row>
    <row r="44" spans="1:9" ht="25.5" x14ac:dyDescent="0.25">
      <c r="A44" s="66">
        <v>42</v>
      </c>
      <c r="B44" s="67"/>
      <c r="C44" s="68"/>
      <c r="D44" s="27" t="s">
        <v>28</v>
      </c>
      <c r="E44" s="72">
        <v>22323.09</v>
      </c>
      <c r="F44" s="73">
        <v>20000</v>
      </c>
      <c r="G44" s="73">
        <v>22000</v>
      </c>
      <c r="H44" s="73">
        <v>22000</v>
      </c>
      <c r="I44" s="73">
        <v>22000</v>
      </c>
    </row>
    <row r="45" spans="1:9" ht="25.5" customHeight="1" x14ac:dyDescent="0.25">
      <c r="A45" s="136" t="s">
        <v>144</v>
      </c>
      <c r="B45" s="137"/>
      <c r="C45" s="138"/>
      <c r="D45" s="105" t="s">
        <v>145</v>
      </c>
      <c r="E45" s="72">
        <v>0</v>
      </c>
      <c r="F45" s="74">
        <v>155000</v>
      </c>
      <c r="G45" s="74">
        <v>155000</v>
      </c>
      <c r="H45" s="74">
        <v>155000</v>
      </c>
      <c r="I45" s="74">
        <v>155000</v>
      </c>
    </row>
    <row r="46" spans="1:9" ht="15" customHeight="1" x14ac:dyDescent="0.25">
      <c r="A46" s="139" t="s">
        <v>110</v>
      </c>
      <c r="B46" s="140"/>
      <c r="C46" s="141"/>
      <c r="D46" s="104" t="s">
        <v>111</v>
      </c>
      <c r="E46" s="72">
        <v>0</v>
      </c>
      <c r="F46" s="107">
        <v>155000</v>
      </c>
      <c r="G46" s="107">
        <v>155000</v>
      </c>
      <c r="H46" s="107">
        <v>155000</v>
      </c>
      <c r="I46" s="107">
        <v>155000</v>
      </c>
    </row>
    <row r="47" spans="1:9" x14ac:dyDescent="0.25">
      <c r="A47" s="142">
        <v>3</v>
      </c>
      <c r="B47" s="143"/>
      <c r="C47" s="144"/>
      <c r="D47" s="103" t="s">
        <v>9</v>
      </c>
      <c r="E47" s="72">
        <v>0</v>
      </c>
      <c r="F47" s="73">
        <v>155000</v>
      </c>
      <c r="G47" s="73">
        <v>155000</v>
      </c>
      <c r="H47" s="73">
        <v>155000</v>
      </c>
      <c r="I47" s="73">
        <v>155000</v>
      </c>
    </row>
    <row r="48" spans="1:9" x14ac:dyDescent="0.25">
      <c r="A48" s="145">
        <v>32</v>
      </c>
      <c r="B48" s="146"/>
      <c r="C48" s="147"/>
      <c r="D48" s="103" t="s">
        <v>20</v>
      </c>
      <c r="E48" s="72">
        <v>0</v>
      </c>
      <c r="F48" s="73">
        <v>155000</v>
      </c>
      <c r="G48" s="73">
        <v>155000</v>
      </c>
      <c r="H48" s="73">
        <v>155000</v>
      </c>
      <c r="I48" s="73">
        <v>155000</v>
      </c>
    </row>
    <row r="49" spans="1:9" ht="25.5" x14ac:dyDescent="0.25">
      <c r="A49" s="136" t="s">
        <v>116</v>
      </c>
      <c r="B49" s="137"/>
      <c r="C49" s="138"/>
      <c r="D49" s="69" t="s">
        <v>117</v>
      </c>
      <c r="E49" s="109">
        <f>SUM(E50,E59,E76)</f>
        <v>186440.68</v>
      </c>
      <c r="F49" s="109">
        <f>SUM(F50,F59,F76,F81,F85)</f>
        <v>271482.13000000006</v>
      </c>
      <c r="G49" s="109">
        <f>SUM(G50,G59,G76,G81,G85)</f>
        <v>315425.99</v>
      </c>
      <c r="H49" s="109">
        <f t="shared" ref="H49:I49" si="2">SUM(H50,H59,H76,H81,H85)</f>
        <v>315425.99</v>
      </c>
      <c r="I49" s="109">
        <f t="shared" si="2"/>
        <v>315425.99</v>
      </c>
    </row>
    <row r="50" spans="1:9" ht="25.5" x14ac:dyDescent="0.25">
      <c r="A50" s="136" t="s">
        <v>118</v>
      </c>
      <c r="B50" s="137"/>
      <c r="C50" s="138"/>
      <c r="D50" s="69" t="s">
        <v>119</v>
      </c>
      <c r="E50" s="77">
        <f>SUM(E51,E55)</f>
        <v>153189.22</v>
      </c>
      <c r="F50" s="77">
        <f>SUM(F51,F55)</f>
        <v>211100</v>
      </c>
      <c r="G50" s="77">
        <f>SUM(G51,G55)</f>
        <v>243500</v>
      </c>
      <c r="H50" s="77">
        <f t="shared" ref="H50:I50" si="3">SUM(H51,H55)</f>
        <v>243500</v>
      </c>
      <c r="I50" s="77">
        <f t="shared" si="3"/>
        <v>243500</v>
      </c>
    </row>
    <row r="51" spans="1:9" ht="25.5" x14ac:dyDescent="0.25">
      <c r="A51" s="139" t="s">
        <v>104</v>
      </c>
      <c r="B51" s="140"/>
      <c r="C51" s="141"/>
      <c r="D51" s="70" t="s">
        <v>105</v>
      </c>
      <c r="E51" s="106">
        <v>89327.06</v>
      </c>
      <c r="F51" s="73">
        <v>129100</v>
      </c>
      <c r="G51" s="107">
        <v>153000</v>
      </c>
      <c r="H51" s="107">
        <v>153000</v>
      </c>
      <c r="I51" s="107">
        <v>153000</v>
      </c>
    </row>
    <row r="52" spans="1:9" x14ac:dyDescent="0.25">
      <c r="A52" s="142">
        <v>3</v>
      </c>
      <c r="B52" s="143"/>
      <c r="C52" s="144"/>
      <c r="D52" s="65"/>
      <c r="E52" s="72">
        <v>89327.06</v>
      </c>
      <c r="F52" s="73">
        <v>129100</v>
      </c>
      <c r="G52" s="73">
        <v>153000</v>
      </c>
      <c r="H52" s="73">
        <v>153000</v>
      </c>
      <c r="I52" s="73">
        <v>153000</v>
      </c>
    </row>
    <row r="53" spans="1:9" x14ac:dyDescent="0.25">
      <c r="A53" s="145">
        <v>31</v>
      </c>
      <c r="B53" s="146"/>
      <c r="C53" s="147"/>
      <c r="D53" s="65" t="s">
        <v>10</v>
      </c>
      <c r="E53" s="72">
        <v>32387.53</v>
      </c>
      <c r="F53" s="73">
        <v>40100</v>
      </c>
      <c r="G53" s="73">
        <v>52240</v>
      </c>
      <c r="H53" s="73">
        <v>52240</v>
      </c>
      <c r="I53" s="73">
        <v>52240</v>
      </c>
    </row>
    <row r="54" spans="1:9" x14ac:dyDescent="0.25">
      <c r="A54" s="145">
        <v>32</v>
      </c>
      <c r="B54" s="146"/>
      <c r="C54" s="147"/>
      <c r="D54" s="65" t="s">
        <v>20</v>
      </c>
      <c r="E54" s="72">
        <v>56939.53</v>
      </c>
      <c r="F54" s="73">
        <v>89000</v>
      </c>
      <c r="G54" s="73">
        <v>100760</v>
      </c>
      <c r="H54" s="73">
        <v>100760</v>
      </c>
      <c r="I54" s="73">
        <v>100760</v>
      </c>
    </row>
    <row r="55" spans="1:9" ht="25.5" customHeight="1" x14ac:dyDescent="0.25">
      <c r="A55" s="139" t="s">
        <v>110</v>
      </c>
      <c r="B55" s="140"/>
      <c r="C55" s="141"/>
      <c r="D55" s="97" t="s">
        <v>111</v>
      </c>
      <c r="E55" s="106">
        <v>63862.16</v>
      </c>
      <c r="F55" s="107">
        <v>82000</v>
      </c>
      <c r="G55" s="107">
        <v>90500</v>
      </c>
      <c r="H55" s="107">
        <v>90500</v>
      </c>
      <c r="I55" s="107">
        <v>90500</v>
      </c>
    </row>
    <row r="56" spans="1:9" x14ac:dyDescent="0.25">
      <c r="A56" s="142">
        <v>3</v>
      </c>
      <c r="B56" s="143"/>
      <c r="C56" s="144"/>
      <c r="D56" s="98"/>
      <c r="E56" s="72">
        <v>63862.16</v>
      </c>
      <c r="F56" s="73">
        <v>82000</v>
      </c>
      <c r="G56" s="73">
        <v>90500</v>
      </c>
      <c r="H56" s="73">
        <v>90500</v>
      </c>
      <c r="I56" s="73">
        <v>90500</v>
      </c>
    </row>
    <row r="57" spans="1:9" x14ac:dyDescent="0.25">
      <c r="A57" s="145">
        <v>31</v>
      </c>
      <c r="B57" s="146"/>
      <c r="C57" s="147"/>
      <c r="D57" s="98" t="s">
        <v>10</v>
      </c>
      <c r="E57" s="72">
        <v>62755.6</v>
      </c>
      <c r="F57" s="73">
        <v>80450</v>
      </c>
      <c r="G57" s="73">
        <v>89800</v>
      </c>
      <c r="H57" s="73">
        <v>89800</v>
      </c>
      <c r="I57" s="73">
        <v>89800</v>
      </c>
    </row>
    <row r="58" spans="1:9" x14ac:dyDescent="0.25">
      <c r="A58" s="145">
        <v>32</v>
      </c>
      <c r="B58" s="146"/>
      <c r="C58" s="147"/>
      <c r="D58" s="98" t="s">
        <v>20</v>
      </c>
      <c r="E58" s="72">
        <v>1106.56</v>
      </c>
      <c r="F58" s="73">
        <v>1550</v>
      </c>
      <c r="G58" s="73">
        <v>700</v>
      </c>
      <c r="H58" s="73">
        <v>700</v>
      </c>
      <c r="I58" s="73">
        <v>700</v>
      </c>
    </row>
    <row r="59" spans="1:9" ht="25.5" customHeight="1" x14ac:dyDescent="0.25">
      <c r="A59" s="136" t="s">
        <v>120</v>
      </c>
      <c r="B59" s="137"/>
      <c r="C59" s="138"/>
      <c r="D59" s="96" t="s">
        <v>121</v>
      </c>
      <c r="E59" s="77">
        <f>SUM(E60,E63,E66,E69)</f>
        <v>29726.840000000004</v>
      </c>
      <c r="F59" s="77">
        <f>SUM(F60,F63,F66,F69,F73)</f>
        <v>49175.54</v>
      </c>
      <c r="G59" s="77">
        <f>SUM(G60,G63,G66,G69,G73)</f>
        <v>62875.990000000005</v>
      </c>
      <c r="H59" s="77">
        <f t="shared" ref="H59:I59" si="4">SUM(H60,H63,H66,H69,H73)</f>
        <v>62875.990000000005</v>
      </c>
      <c r="I59" s="77">
        <f t="shared" si="4"/>
        <v>62875.990000000005</v>
      </c>
    </row>
    <row r="60" spans="1:9" ht="25.5" customHeight="1" x14ac:dyDescent="0.25">
      <c r="A60" s="139" t="s">
        <v>100</v>
      </c>
      <c r="B60" s="140"/>
      <c r="C60" s="141"/>
      <c r="D60" s="97" t="s">
        <v>101</v>
      </c>
      <c r="E60" s="106">
        <v>8789.2800000000007</v>
      </c>
      <c r="F60" s="107">
        <v>18085.03</v>
      </c>
      <c r="G60" s="73">
        <v>30487.29</v>
      </c>
      <c r="H60" s="73">
        <v>30487.29</v>
      </c>
      <c r="I60" s="73">
        <v>30487.29</v>
      </c>
    </row>
    <row r="61" spans="1:9" x14ac:dyDescent="0.25">
      <c r="A61" s="142">
        <v>3</v>
      </c>
      <c r="B61" s="143"/>
      <c r="C61" s="144"/>
      <c r="D61" s="98"/>
      <c r="E61" s="72">
        <v>8789.2800000000007</v>
      </c>
      <c r="F61" s="73">
        <v>18085.03</v>
      </c>
      <c r="G61" s="73">
        <v>30487.29</v>
      </c>
      <c r="H61" s="73">
        <v>30487.29</v>
      </c>
      <c r="I61" s="73">
        <v>30487.29</v>
      </c>
    </row>
    <row r="62" spans="1:9" x14ac:dyDescent="0.25">
      <c r="A62" s="145">
        <v>31</v>
      </c>
      <c r="B62" s="146"/>
      <c r="C62" s="147"/>
      <c r="D62" s="98" t="s">
        <v>10</v>
      </c>
      <c r="E62" s="72">
        <v>8789.2800000000007</v>
      </c>
      <c r="F62" s="73">
        <v>18085.03</v>
      </c>
      <c r="G62" s="73">
        <v>30487.29</v>
      </c>
      <c r="H62" s="73">
        <v>30487.29</v>
      </c>
      <c r="I62" s="73">
        <v>30487.29</v>
      </c>
    </row>
    <row r="63" spans="1:9" ht="15" customHeight="1" x14ac:dyDescent="0.25">
      <c r="A63" s="139" t="s">
        <v>122</v>
      </c>
      <c r="B63" s="140"/>
      <c r="C63" s="141"/>
      <c r="D63" s="102" t="s">
        <v>123</v>
      </c>
      <c r="E63" s="106">
        <v>2424.77</v>
      </c>
      <c r="F63" s="107">
        <v>5782.04</v>
      </c>
      <c r="G63" s="73">
        <v>5782.04</v>
      </c>
      <c r="H63" s="73">
        <v>5782.04</v>
      </c>
      <c r="I63" s="73">
        <v>5782.04</v>
      </c>
    </row>
    <row r="64" spans="1:9" x14ac:dyDescent="0.25">
      <c r="A64" s="142">
        <v>3</v>
      </c>
      <c r="B64" s="143"/>
      <c r="C64" s="144"/>
      <c r="D64" s="98"/>
      <c r="E64" s="72">
        <v>2424.77</v>
      </c>
      <c r="F64" s="73">
        <v>5782.04</v>
      </c>
      <c r="G64" s="73">
        <v>5782.04</v>
      </c>
      <c r="H64" s="73">
        <v>5782.04</v>
      </c>
      <c r="I64" s="73">
        <v>5782.04</v>
      </c>
    </row>
    <row r="65" spans="1:9" x14ac:dyDescent="0.25">
      <c r="A65" s="145">
        <v>31</v>
      </c>
      <c r="B65" s="146"/>
      <c r="C65" s="147"/>
      <c r="D65" s="98" t="s">
        <v>10</v>
      </c>
      <c r="E65" s="72">
        <v>2424.77</v>
      </c>
      <c r="F65" s="73">
        <v>5782.04</v>
      </c>
      <c r="G65" s="73">
        <v>5782.04</v>
      </c>
      <c r="H65" s="73">
        <v>5782.04</v>
      </c>
      <c r="I65" s="73">
        <v>5782.04</v>
      </c>
    </row>
    <row r="66" spans="1:9" ht="15" customHeight="1" x14ac:dyDescent="0.25">
      <c r="A66" s="139" t="s">
        <v>124</v>
      </c>
      <c r="B66" s="140"/>
      <c r="C66" s="141"/>
      <c r="D66" s="102" t="s">
        <v>125</v>
      </c>
      <c r="E66" s="106">
        <v>1875.89</v>
      </c>
      <c r="F66" s="9">
        <v>0</v>
      </c>
      <c r="G66" s="73">
        <v>2023.71</v>
      </c>
      <c r="H66" s="73">
        <v>2023.71</v>
      </c>
      <c r="I66" s="73">
        <v>2023.71</v>
      </c>
    </row>
    <row r="67" spans="1:9" x14ac:dyDescent="0.25">
      <c r="A67" s="142">
        <v>3</v>
      </c>
      <c r="B67" s="143"/>
      <c r="C67" s="144"/>
      <c r="D67" s="100"/>
      <c r="E67" s="72">
        <v>1875.89</v>
      </c>
      <c r="F67" s="9">
        <v>0</v>
      </c>
      <c r="G67" s="73">
        <v>2023.71</v>
      </c>
      <c r="H67" s="73">
        <v>2023.71</v>
      </c>
      <c r="I67" s="73">
        <v>2023.71</v>
      </c>
    </row>
    <row r="68" spans="1:9" x14ac:dyDescent="0.25">
      <c r="A68" s="145">
        <v>31</v>
      </c>
      <c r="B68" s="146"/>
      <c r="C68" s="147"/>
      <c r="D68" s="100" t="s">
        <v>10</v>
      </c>
      <c r="E68" s="72">
        <v>1875.89</v>
      </c>
      <c r="F68" s="9">
        <v>0</v>
      </c>
      <c r="G68" s="73">
        <v>2023.71</v>
      </c>
      <c r="H68" s="73">
        <v>2023.71</v>
      </c>
      <c r="I68" s="73">
        <v>2023.71</v>
      </c>
    </row>
    <row r="69" spans="1:9" ht="25.5" customHeight="1" x14ac:dyDescent="0.25">
      <c r="A69" s="139" t="s">
        <v>126</v>
      </c>
      <c r="B69" s="140"/>
      <c r="C69" s="141"/>
      <c r="D69" s="102" t="s">
        <v>127</v>
      </c>
      <c r="E69" s="106">
        <v>16636.900000000001</v>
      </c>
      <c r="F69" s="107">
        <v>22047.09</v>
      </c>
      <c r="G69" s="107">
        <v>24582.95</v>
      </c>
      <c r="H69" s="107">
        <v>24582.95</v>
      </c>
      <c r="I69" s="107">
        <v>24582.95</v>
      </c>
    </row>
    <row r="70" spans="1:9" x14ac:dyDescent="0.25">
      <c r="A70" s="142">
        <v>3</v>
      </c>
      <c r="B70" s="143"/>
      <c r="C70" s="144"/>
      <c r="D70" s="100"/>
      <c r="E70" s="72">
        <v>16636.900000000001</v>
      </c>
      <c r="F70" s="73">
        <v>22047.09</v>
      </c>
      <c r="G70" s="73">
        <v>24582.95</v>
      </c>
      <c r="H70" s="73">
        <v>24582.95</v>
      </c>
      <c r="I70" s="73">
        <v>24582.95</v>
      </c>
    </row>
    <row r="71" spans="1:9" x14ac:dyDescent="0.25">
      <c r="A71" s="145">
        <v>31</v>
      </c>
      <c r="B71" s="146"/>
      <c r="C71" s="147"/>
      <c r="D71" s="100" t="s">
        <v>10</v>
      </c>
      <c r="E71" s="72">
        <v>13692.38</v>
      </c>
      <c r="F71" s="73">
        <v>18101.89</v>
      </c>
      <c r="G71" s="73">
        <v>19358.150000000001</v>
      </c>
      <c r="H71" s="73">
        <v>19358.150000000001</v>
      </c>
      <c r="I71" s="73">
        <v>19358.150000000001</v>
      </c>
    </row>
    <row r="72" spans="1:9" x14ac:dyDescent="0.25">
      <c r="A72" s="145">
        <v>32</v>
      </c>
      <c r="B72" s="146"/>
      <c r="C72" s="147"/>
      <c r="D72" s="100" t="s">
        <v>20</v>
      </c>
      <c r="E72" s="72">
        <v>2944.52</v>
      </c>
      <c r="F72" s="73">
        <v>3945.2</v>
      </c>
      <c r="G72" s="73">
        <v>5224.8</v>
      </c>
      <c r="H72" s="73">
        <v>5224.8</v>
      </c>
      <c r="I72" s="73">
        <v>5224.8</v>
      </c>
    </row>
    <row r="73" spans="1:9" ht="25.5" customHeight="1" x14ac:dyDescent="0.25">
      <c r="A73" s="139" t="s">
        <v>146</v>
      </c>
      <c r="B73" s="140"/>
      <c r="C73" s="141"/>
      <c r="D73" s="104" t="s">
        <v>147</v>
      </c>
      <c r="E73" s="72">
        <v>0</v>
      </c>
      <c r="F73" s="107">
        <v>3261.38</v>
      </c>
      <c r="G73" s="73">
        <v>0</v>
      </c>
      <c r="H73" s="73">
        <v>0</v>
      </c>
      <c r="I73" s="73">
        <v>0</v>
      </c>
    </row>
    <row r="74" spans="1:9" x14ac:dyDescent="0.25">
      <c r="A74" s="142">
        <v>3</v>
      </c>
      <c r="B74" s="143"/>
      <c r="C74" s="144"/>
      <c r="D74" s="103"/>
      <c r="E74" s="72">
        <v>0</v>
      </c>
      <c r="F74" s="73">
        <v>3261.38</v>
      </c>
      <c r="G74" s="73">
        <v>0</v>
      </c>
      <c r="H74" s="73">
        <v>0</v>
      </c>
      <c r="I74" s="73">
        <v>0</v>
      </c>
    </row>
    <row r="75" spans="1:9" x14ac:dyDescent="0.25">
      <c r="A75" s="145">
        <v>31</v>
      </c>
      <c r="B75" s="146"/>
      <c r="C75" s="147"/>
      <c r="D75" s="103" t="s">
        <v>10</v>
      </c>
      <c r="E75" s="72">
        <v>0</v>
      </c>
      <c r="F75" s="73">
        <v>3261.38</v>
      </c>
      <c r="G75" s="73">
        <v>0</v>
      </c>
      <c r="H75" s="73">
        <v>0</v>
      </c>
      <c r="I75" s="73">
        <v>0</v>
      </c>
    </row>
    <row r="76" spans="1:9" ht="25.5" customHeight="1" x14ac:dyDescent="0.25">
      <c r="A76" s="136" t="s">
        <v>128</v>
      </c>
      <c r="B76" s="137"/>
      <c r="C76" s="138"/>
      <c r="D76" s="101" t="s">
        <v>129</v>
      </c>
      <c r="E76" s="77">
        <v>3524.62</v>
      </c>
      <c r="F76" s="74">
        <v>3030</v>
      </c>
      <c r="G76" s="74">
        <v>2500</v>
      </c>
      <c r="H76" s="74">
        <v>2500</v>
      </c>
      <c r="I76" s="74">
        <v>2500</v>
      </c>
    </row>
    <row r="77" spans="1:9" ht="25.5" customHeight="1" x14ac:dyDescent="0.25">
      <c r="A77" s="139" t="s">
        <v>100</v>
      </c>
      <c r="B77" s="140"/>
      <c r="C77" s="141"/>
      <c r="D77" s="102" t="s">
        <v>101</v>
      </c>
      <c r="E77" s="106">
        <v>3524.62</v>
      </c>
      <c r="F77" s="107">
        <v>3030</v>
      </c>
      <c r="G77" s="73">
        <v>2500</v>
      </c>
      <c r="H77" s="73">
        <v>2500</v>
      </c>
      <c r="I77" s="73">
        <v>2500</v>
      </c>
    </row>
    <row r="78" spans="1:9" x14ac:dyDescent="0.25">
      <c r="A78" s="142">
        <v>3</v>
      </c>
      <c r="B78" s="143"/>
      <c r="C78" s="144"/>
      <c r="D78" s="100"/>
      <c r="E78" s="72">
        <v>3524.62</v>
      </c>
      <c r="F78" s="73">
        <v>3030</v>
      </c>
      <c r="G78" s="73">
        <v>2500</v>
      </c>
      <c r="H78" s="73">
        <v>2500</v>
      </c>
      <c r="I78" s="73">
        <v>2500</v>
      </c>
    </row>
    <row r="79" spans="1:9" x14ac:dyDescent="0.25">
      <c r="A79" s="145">
        <v>32</v>
      </c>
      <c r="B79" s="146"/>
      <c r="C79" s="147"/>
      <c r="D79" s="100" t="s">
        <v>20</v>
      </c>
      <c r="E79" s="72">
        <v>3251.45</v>
      </c>
      <c r="F79" s="73">
        <v>2500</v>
      </c>
      <c r="G79" s="73">
        <v>2500</v>
      </c>
      <c r="H79" s="73">
        <v>2500</v>
      </c>
      <c r="I79" s="73">
        <v>2500</v>
      </c>
    </row>
    <row r="80" spans="1:9" ht="38.25" x14ac:dyDescent="0.25">
      <c r="A80" s="145">
        <v>37</v>
      </c>
      <c r="B80" s="146"/>
      <c r="C80" s="147"/>
      <c r="D80" s="76" t="s">
        <v>80</v>
      </c>
      <c r="E80" s="72">
        <v>273.17</v>
      </c>
      <c r="F80" s="73">
        <v>530</v>
      </c>
      <c r="G80" s="73">
        <v>0</v>
      </c>
      <c r="H80" s="73">
        <v>0</v>
      </c>
      <c r="I80" s="73">
        <v>0</v>
      </c>
    </row>
    <row r="81" spans="1:9" ht="15" customHeight="1" x14ac:dyDescent="0.25">
      <c r="A81" s="136" t="s">
        <v>148</v>
      </c>
      <c r="B81" s="137"/>
      <c r="C81" s="138"/>
      <c r="D81" s="105" t="s">
        <v>149</v>
      </c>
      <c r="E81" s="72">
        <v>0</v>
      </c>
      <c r="F81" s="74">
        <v>6539.34</v>
      </c>
      <c r="G81" s="74">
        <v>6550</v>
      </c>
      <c r="H81" s="74">
        <v>6550</v>
      </c>
      <c r="I81" s="74">
        <v>6550</v>
      </c>
    </row>
    <row r="82" spans="1:9" ht="15" customHeight="1" x14ac:dyDescent="0.25">
      <c r="A82" s="139" t="s">
        <v>100</v>
      </c>
      <c r="B82" s="140"/>
      <c r="C82" s="141"/>
      <c r="D82" s="104" t="s">
        <v>101</v>
      </c>
      <c r="E82" s="106">
        <v>0</v>
      </c>
      <c r="F82" s="107">
        <v>6539.34</v>
      </c>
      <c r="G82" s="107">
        <v>6550</v>
      </c>
      <c r="H82" s="107">
        <v>6550</v>
      </c>
      <c r="I82" s="107">
        <v>6550</v>
      </c>
    </row>
    <row r="83" spans="1:9" x14ac:dyDescent="0.25">
      <c r="A83" s="142">
        <v>3</v>
      </c>
      <c r="B83" s="143"/>
      <c r="C83" s="144"/>
      <c r="D83" s="103"/>
      <c r="E83" s="72">
        <v>0</v>
      </c>
      <c r="F83" s="73">
        <v>6539.34</v>
      </c>
      <c r="G83" s="73">
        <v>6550</v>
      </c>
      <c r="H83" s="73">
        <v>6550</v>
      </c>
      <c r="I83" s="73">
        <v>6550</v>
      </c>
    </row>
    <row r="84" spans="1:9" x14ac:dyDescent="0.25">
      <c r="A84" s="145">
        <v>32</v>
      </c>
      <c r="B84" s="146"/>
      <c r="C84" s="147"/>
      <c r="D84" s="103" t="s">
        <v>20</v>
      </c>
      <c r="E84" s="72">
        <v>0</v>
      </c>
      <c r="F84" s="73">
        <v>6539.35</v>
      </c>
      <c r="G84" s="73">
        <v>6550</v>
      </c>
      <c r="H84" s="73">
        <v>6550</v>
      </c>
      <c r="I84" s="73">
        <v>6550</v>
      </c>
    </row>
    <row r="85" spans="1:9" ht="42" customHeight="1" x14ac:dyDescent="0.25">
      <c r="A85" s="136" t="s">
        <v>150</v>
      </c>
      <c r="B85" s="137"/>
      <c r="C85" s="138"/>
      <c r="D85" s="105" t="s">
        <v>151</v>
      </c>
      <c r="E85" s="77">
        <v>0</v>
      </c>
      <c r="F85" s="74">
        <v>1637.25</v>
      </c>
      <c r="G85" s="73">
        <v>0</v>
      </c>
      <c r="H85" s="73">
        <v>0</v>
      </c>
      <c r="I85" s="73">
        <v>0</v>
      </c>
    </row>
    <row r="86" spans="1:9" ht="15" customHeight="1" x14ac:dyDescent="0.25">
      <c r="A86" s="139" t="s">
        <v>110</v>
      </c>
      <c r="B86" s="140"/>
      <c r="C86" s="141"/>
      <c r="D86" s="104" t="s">
        <v>111</v>
      </c>
      <c r="E86" s="72">
        <v>0</v>
      </c>
      <c r="F86" s="107">
        <v>1637.25</v>
      </c>
      <c r="G86" s="73">
        <v>0</v>
      </c>
      <c r="H86" s="73">
        <v>0</v>
      </c>
      <c r="I86" s="73">
        <v>0</v>
      </c>
    </row>
    <row r="87" spans="1:9" x14ac:dyDescent="0.25">
      <c r="A87" s="142">
        <v>3</v>
      </c>
      <c r="B87" s="143"/>
      <c r="C87" s="144"/>
      <c r="D87" s="103"/>
      <c r="E87" s="72">
        <v>0</v>
      </c>
      <c r="F87" s="73">
        <v>1637.25</v>
      </c>
      <c r="G87" s="73">
        <v>0</v>
      </c>
      <c r="H87" s="73">
        <v>0</v>
      </c>
      <c r="I87" s="73">
        <v>0</v>
      </c>
    </row>
    <row r="88" spans="1:9" ht="25.5" customHeight="1" x14ac:dyDescent="0.25">
      <c r="A88" s="145">
        <v>32</v>
      </c>
      <c r="B88" s="146"/>
      <c r="C88" s="147"/>
      <c r="D88" s="103" t="s">
        <v>20</v>
      </c>
      <c r="E88" s="72">
        <v>0</v>
      </c>
      <c r="F88" s="73">
        <v>1637.25</v>
      </c>
      <c r="G88" s="73">
        <v>0</v>
      </c>
      <c r="H88" s="73">
        <v>0</v>
      </c>
      <c r="I88" s="73">
        <v>0</v>
      </c>
    </row>
    <row r="89" spans="1:9" ht="25.5" customHeight="1" x14ac:dyDescent="0.25">
      <c r="A89" s="136" t="s">
        <v>130</v>
      </c>
      <c r="B89" s="137"/>
      <c r="C89" s="138"/>
      <c r="D89" s="105" t="s">
        <v>131</v>
      </c>
      <c r="E89" s="108">
        <v>1470.15</v>
      </c>
      <c r="F89" s="74">
        <v>1300</v>
      </c>
      <c r="G89" s="74">
        <v>2627</v>
      </c>
      <c r="H89" s="74">
        <v>2627</v>
      </c>
      <c r="I89" s="74">
        <v>2627</v>
      </c>
    </row>
    <row r="90" spans="1:9" ht="25.5" customHeight="1" x14ac:dyDescent="0.25">
      <c r="A90" s="136" t="s">
        <v>132</v>
      </c>
      <c r="B90" s="137"/>
      <c r="C90" s="138"/>
      <c r="D90" s="101" t="s">
        <v>133</v>
      </c>
      <c r="E90" s="77">
        <v>1470.15</v>
      </c>
      <c r="F90" s="74">
        <v>1300</v>
      </c>
      <c r="G90" s="74">
        <v>2627</v>
      </c>
      <c r="H90" s="74">
        <v>2627</v>
      </c>
      <c r="I90" s="74">
        <v>2627</v>
      </c>
    </row>
    <row r="91" spans="1:9" ht="25.5" customHeight="1" x14ac:dyDescent="0.25">
      <c r="A91" s="139" t="s">
        <v>110</v>
      </c>
      <c r="B91" s="140"/>
      <c r="C91" s="141"/>
      <c r="D91" s="102" t="s">
        <v>111</v>
      </c>
      <c r="E91" s="106">
        <v>1470.15</v>
      </c>
      <c r="F91" s="107">
        <v>1300</v>
      </c>
      <c r="G91" s="107">
        <v>2627</v>
      </c>
      <c r="H91" s="107">
        <v>2627</v>
      </c>
      <c r="I91" s="107">
        <v>2627</v>
      </c>
    </row>
    <row r="92" spans="1:9" x14ac:dyDescent="0.25">
      <c r="A92" s="142">
        <v>3</v>
      </c>
      <c r="B92" s="143"/>
      <c r="C92" s="144"/>
      <c r="D92" s="100"/>
      <c r="E92" s="72">
        <v>1470.15</v>
      </c>
      <c r="F92" s="73">
        <v>1300</v>
      </c>
      <c r="G92" s="73">
        <v>2627</v>
      </c>
      <c r="H92" s="73">
        <v>2627</v>
      </c>
      <c r="I92" s="73">
        <v>2627</v>
      </c>
    </row>
    <row r="93" spans="1:9" x14ac:dyDescent="0.25">
      <c r="A93" s="145">
        <v>32</v>
      </c>
      <c r="B93" s="146"/>
      <c r="C93" s="147"/>
      <c r="D93" s="100" t="s">
        <v>20</v>
      </c>
      <c r="E93" s="72">
        <v>1470.15</v>
      </c>
      <c r="F93" s="73">
        <v>1300</v>
      </c>
      <c r="G93" s="73">
        <v>2627</v>
      </c>
      <c r="H93" s="73">
        <v>2627</v>
      </c>
      <c r="I93" s="73">
        <v>2627</v>
      </c>
    </row>
    <row r="94" spans="1:9" ht="30" customHeight="1" x14ac:dyDescent="0.25">
      <c r="A94" s="136" t="s">
        <v>134</v>
      </c>
      <c r="B94" s="137"/>
      <c r="C94" s="138"/>
      <c r="D94" s="101" t="s">
        <v>135</v>
      </c>
      <c r="E94" s="109">
        <v>7719.75</v>
      </c>
      <c r="F94" s="110">
        <v>29930.2</v>
      </c>
      <c r="G94" s="110">
        <v>16400</v>
      </c>
      <c r="H94" s="110">
        <v>16400</v>
      </c>
      <c r="I94" s="110">
        <v>16400</v>
      </c>
    </row>
    <row r="95" spans="1:9" ht="15" customHeight="1" x14ac:dyDescent="0.25">
      <c r="A95" s="136" t="s">
        <v>136</v>
      </c>
      <c r="B95" s="137"/>
      <c r="C95" s="138"/>
      <c r="D95" s="101" t="s">
        <v>137</v>
      </c>
      <c r="E95" s="77">
        <f>SUM(E96,E99,E105,E108,E111)</f>
        <v>7719.75</v>
      </c>
      <c r="F95" s="77">
        <f>SUM(F96,F99,F102,F105,F108,F111)</f>
        <v>29930.2</v>
      </c>
      <c r="G95" s="77">
        <f>SUM(G96,G99,G102,G105,G108,G111)</f>
        <v>16400</v>
      </c>
      <c r="H95" s="77">
        <f t="shared" ref="H95:I95" si="5">SUM(H96,H99,H102,H105,H108,H111)</f>
        <v>16400</v>
      </c>
      <c r="I95" s="77">
        <f t="shared" si="5"/>
        <v>16400</v>
      </c>
    </row>
    <row r="96" spans="1:9" ht="25.5" customHeight="1" x14ac:dyDescent="0.25">
      <c r="A96" s="139" t="s">
        <v>102</v>
      </c>
      <c r="B96" s="140"/>
      <c r="C96" s="141"/>
      <c r="D96" s="102" t="s">
        <v>103</v>
      </c>
      <c r="E96" s="106">
        <v>761.2</v>
      </c>
      <c r="F96" s="73">
        <v>0</v>
      </c>
      <c r="G96" s="107">
        <v>0</v>
      </c>
      <c r="H96" s="107">
        <v>0</v>
      </c>
      <c r="I96" s="107">
        <v>0</v>
      </c>
    </row>
    <row r="97" spans="1:9" ht="25.5" customHeight="1" x14ac:dyDescent="0.25">
      <c r="A97" s="142">
        <v>4</v>
      </c>
      <c r="B97" s="143"/>
      <c r="C97" s="144"/>
      <c r="D97" s="100" t="s">
        <v>11</v>
      </c>
      <c r="E97" s="72">
        <v>761.2</v>
      </c>
      <c r="F97" s="73">
        <v>0</v>
      </c>
      <c r="G97" s="73">
        <v>0</v>
      </c>
      <c r="H97" s="73">
        <v>0</v>
      </c>
      <c r="I97" s="73">
        <v>0</v>
      </c>
    </row>
    <row r="98" spans="1:9" ht="25.5" customHeight="1" x14ac:dyDescent="0.25">
      <c r="A98" s="145">
        <v>42</v>
      </c>
      <c r="B98" s="146"/>
      <c r="C98" s="147"/>
      <c r="D98" s="100" t="s">
        <v>28</v>
      </c>
      <c r="E98" s="72">
        <v>761.2</v>
      </c>
      <c r="F98" s="99">
        <v>0</v>
      </c>
      <c r="G98" s="73">
        <v>0</v>
      </c>
      <c r="H98" s="73">
        <v>0</v>
      </c>
      <c r="I98" s="73">
        <v>0</v>
      </c>
    </row>
    <row r="99" spans="1:9" ht="25.5" customHeight="1" x14ac:dyDescent="0.25">
      <c r="A99" s="139" t="s">
        <v>104</v>
      </c>
      <c r="B99" s="140"/>
      <c r="C99" s="141"/>
      <c r="D99" s="102" t="s">
        <v>105</v>
      </c>
      <c r="E99" s="72">
        <v>4852.72</v>
      </c>
      <c r="F99" s="73">
        <v>15810</v>
      </c>
      <c r="G99" s="73">
        <v>15500</v>
      </c>
      <c r="H99" s="73">
        <v>15500</v>
      </c>
      <c r="I99" s="73">
        <v>15500</v>
      </c>
    </row>
    <row r="100" spans="1:9" ht="25.5" customHeight="1" x14ac:dyDescent="0.25">
      <c r="A100" s="142">
        <v>4</v>
      </c>
      <c r="B100" s="143"/>
      <c r="C100" s="144"/>
      <c r="D100" s="100" t="s">
        <v>11</v>
      </c>
      <c r="E100" s="72">
        <v>4852.72</v>
      </c>
      <c r="F100" s="73">
        <v>15810</v>
      </c>
      <c r="G100" s="73">
        <v>15500</v>
      </c>
      <c r="H100" s="73">
        <v>15500</v>
      </c>
      <c r="I100" s="73">
        <v>15500</v>
      </c>
    </row>
    <row r="101" spans="1:9" ht="25.5" customHeight="1" x14ac:dyDescent="0.25">
      <c r="A101" s="145">
        <v>42</v>
      </c>
      <c r="B101" s="146"/>
      <c r="C101" s="147"/>
      <c r="D101" s="100" t="s">
        <v>28</v>
      </c>
      <c r="E101" s="72">
        <v>4852.72</v>
      </c>
      <c r="F101" s="73">
        <v>15810</v>
      </c>
      <c r="G101" s="73">
        <v>15500</v>
      </c>
      <c r="H101" s="73">
        <v>15500</v>
      </c>
      <c r="I101" s="73">
        <v>15500</v>
      </c>
    </row>
    <row r="102" spans="1:9" ht="25.5" customHeight="1" x14ac:dyDescent="0.25">
      <c r="A102" s="139" t="s">
        <v>106</v>
      </c>
      <c r="B102" s="140"/>
      <c r="C102" s="141"/>
      <c r="D102" s="104" t="s">
        <v>107</v>
      </c>
      <c r="E102" s="106">
        <v>0</v>
      </c>
      <c r="F102" s="107">
        <v>1992.3</v>
      </c>
      <c r="G102" s="107">
        <v>0</v>
      </c>
      <c r="H102" s="107">
        <v>0</v>
      </c>
      <c r="I102" s="107">
        <v>0</v>
      </c>
    </row>
    <row r="103" spans="1:9" ht="25.5" customHeight="1" x14ac:dyDescent="0.25">
      <c r="A103" s="142">
        <v>4</v>
      </c>
      <c r="B103" s="143"/>
      <c r="C103" s="144"/>
      <c r="D103" s="103" t="s">
        <v>11</v>
      </c>
      <c r="E103" s="72">
        <v>0</v>
      </c>
      <c r="F103" s="73">
        <v>1992.3</v>
      </c>
      <c r="G103" s="73">
        <v>0</v>
      </c>
      <c r="H103" s="73">
        <v>0</v>
      </c>
      <c r="I103" s="73">
        <v>0</v>
      </c>
    </row>
    <row r="104" spans="1:9" ht="25.5" customHeight="1" x14ac:dyDescent="0.25">
      <c r="A104" s="145">
        <v>42</v>
      </c>
      <c r="B104" s="146"/>
      <c r="C104" s="147"/>
      <c r="D104" s="103" t="s">
        <v>28</v>
      </c>
      <c r="E104" s="72">
        <v>0</v>
      </c>
      <c r="F104" s="73">
        <v>1992.3</v>
      </c>
      <c r="G104" s="73">
        <v>0</v>
      </c>
      <c r="H104" s="73">
        <v>0</v>
      </c>
      <c r="I104" s="73">
        <v>0</v>
      </c>
    </row>
    <row r="105" spans="1:9" ht="25.5" customHeight="1" x14ac:dyDescent="0.25">
      <c r="A105" s="139" t="s">
        <v>108</v>
      </c>
      <c r="B105" s="140"/>
      <c r="C105" s="141"/>
      <c r="D105" s="102" t="s">
        <v>109</v>
      </c>
      <c r="E105" s="106">
        <v>162.08000000000001</v>
      </c>
      <c r="F105" s="107">
        <v>3327.9</v>
      </c>
      <c r="G105" s="107">
        <v>0</v>
      </c>
      <c r="H105" s="107">
        <v>0</v>
      </c>
      <c r="I105" s="107">
        <v>0</v>
      </c>
    </row>
    <row r="106" spans="1:9" ht="25.5" customHeight="1" x14ac:dyDescent="0.25">
      <c r="A106" s="142">
        <v>4</v>
      </c>
      <c r="B106" s="143"/>
      <c r="C106" s="144"/>
      <c r="D106" s="100" t="s">
        <v>11</v>
      </c>
      <c r="E106" s="72">
        <v>162.08000000000001</v>
      </c>
      <c r="F106" s="73">
        <v>3327.9</v>
      </c>
      <c r="G106" s="73">
        <v>0</v>
      </c>
      <c r="H106" s="73">
        <v>0</v>
      </c>
      <c r="I106" s="73">
        <v>0</v>
      </c>
    </row>
    <row r="107" spans="1:9" ht="25.5" customHeight="1" x14ac:dyDescent="0.25">
      <c r="A107" s="145">
        <v>42</v>
      </c>
      <c r="B107" s="146"/>
      <c r="C107" s="147"/>
      <c r="D107" s="100" t="s">
        <v>28</v>
      </c>
      <c r="E107" s="72">
        <v>162.08000000000001</v>
      </c>
      <c r="F107" s="73">
        <v>3327.9</v>
      </c>
      <c r="G107" s="73">
        <v>0</v>
      </c>
      <c r="H107" s="73">
        <v>0</v>
      </c>
      <c r="I107" s="73">
        <v>0</v>
      </c>
    </row>
    <row r="108" spans="1:9" ht="25.5" customHeight="1" x14ac:dyDescent="0.25">
      <c r="A108" s="139" t="s">
        <v>110</v>
      </c>
      <c r="B108" s="140"/>
      <c r="C108" s="141"/>
      <c r="D108" s="102" t="s">
        <v>111</v>
      </c>
      <c r="E108" s="106">
        <v>1194.5</v>
      </c>
      <c r="F108" s="107">
        <v>8800</v>
      </c>
      <c r="G108" s="107">
        <v>900</v>
      </c>
      <c r="H108" s="107">
        <v>900</v>
      </c>
      <c r="I108" s="107">
        <v>900</v>
      </c>
    </row>
    <row r="109" spans="1:9" ht="25.5" customHeight="1" x14ac:dyDescent="0.25">
      <c r="A109" s="142">
        <v>4</v>
      </c>
      <c r="B109" s="143"/>
      <c r="C109" s="144"/>
      <c r="D109" s="100" t="s">
        <v>11</v>
      </c>
      <c r="E109" s="72">
        <v>1194.5</v>
      </c>
      <c r="F109" s="73">
        <v>8800</v>
      </c>
      <c r="G109" s="73">
        <v>900</v>
      </c>
      <c r="H109" s="73">
        <v>900</v>
      </c>
      <c r="I109" s="73">
        <v>900</v>
      </c>
    </row>
    <row r="110" spans="1:9" ht="25.5" customHeight="1" x14ac:dyDescent="0.25">
      <c r="A110" s="145">
        <v>42</v>
      </c>
      <c r="B110" s="146"/>
      <c r="C110" s="147"/>
      <c r="D110" s="100" t="s">
        <v>28</v>
      </c>
      <c r="E110" s="72">
        <v>1194.5</v>
      </c>
      <c r="F110" s="73">
        <v>8800</v>
      </c>
      <c r="G110" s="73">
        <v>900</v>
      </c>
      <c r="H110" s="73">
        <v>900</v>
      </c>
      <c r="I110" s="73">
        <v>900</v>
      </c>
    </row>
    <row r="111" spans="1:9" ht="55.5" customHeight="1" x14ac:dyDescent="0.25">
      <c r="A111" s="139" t="s">
        <v>138</v>
      </c>
      <c r="B111" s="140"/>
      <c r="C111" s="141"/>
      <c r="D111" s="102" t="s">
        <v>139</v>
      </c>
      <c r="E111" s="106">
        <v>749.25</v>
      </c>
      <c r="F111" s="107">
        <v>0</v>
      </c>
      <c r="G111" s="107">
        <v>0</v>
      </c>
      <c r="H111" s="107">
        <v>0</v>
      </c>
      <c r="I111" s="107">
        <v>0</v>
      </c>
    </row>
    <row r="112" spans="1:9" ht="25.5" x14ac:dyDescent="0.25">
      <c r="A112" s="142">
        <v>4</v>
      </c>
      <c r="B112" s="143"/>
      <c r="C112" s="144"/>
      <c r="D112" s="100" t="s">
        <v>11</v>
      </c>
      <c r="E112" s="72">
        <v>749.25</v>
      </c>
      <c r="F112" s="73">
        <v>0</v>
      </c>
      <c r="G112" s="73">
        <v>0</v>
      </c>
      <c r="H112" s="73">
        <v>0</v>
      </c>
      <c r="I112" s="73">
        <v>0</v>
      </c>
    </row>
    <row r="113" spans="1:9" ht="25.5" x14ac:dyDescent="0.25">
      <c r="A113" s="145">
        <v>42</v>
      </c>
      <c r="B113" s="146"/>
      <c r="C113" s="147"/>
      <c r="D113" s="100" t="s">
        <v>28</v>
      </c>
      <c r="E113" s="72">
        <v>749.25</v>
      </c>
      <c r="F113" s="73">
        <v>0</v>
      </c>
      <c r="G113" s="73">
        <v>0</v>
      </c>
      <c r="H113" s="73">
        <v>0</v>
      </c>
      <c r="I113" s="73">
        <v>0</v>
      </c>
    </row>
  </sheetData>
  <mergeCells count="107">
    <mergeCell ref="A87:C87"/>
    <mergeCell ref="A34:C34"/>
    <mergeCell ref="A35:C35"/>
    <mergeCell ref="A39:C39"/>
    <mergeCell ref="A40:C40"/>
    <mergeCell ref="A41:C41"/>
    <mergeCell ref="A72:C72"/>
    <mergeCell ref="A76:C76"/>
    <mergeCell ref="A77:C77"/>
    <mergeCell ref="A78:C78"/>
    <mergeCell ref="A67:C67"/>
    <mergeCell ref="A68:C68"/>
    <mergeCell ref="A69:C69"/>
    <mergeCell ref="A70:C70"/>
    <mergeCell ref="A71:C71"/>
    <mergeCell ref="A73:C73"/>
    <mergeCell ref="A74:C74"/>
    <mergeCell ref="A75:C75"/>
    <mergeCell ref="A56:C56"/>
    <mergeCell ref="A57:C57"/>
    <mergeCell ref="A58:C58"/>
    <mergeCell ref="A59:C59"/>
    <mergeCell ref="A112:C112"/>
    <mergeCell ref="A113:C113"/>
    <mergeCell ref="A94:C94"/>
    <mergeCell ref="A95:C95"/>
    <mergeCell ref="A96:C96"/>
    <mergeCell ref="A98:C98"/>
    <mergeCell ref="A101:C101"/>
    <mergeCell ref="A105:C105"/>
    <mergeCell ref="A106:C106"/>
    <mergeCell ref="A107:C107"/>
    <mergeCell ref="A108:C108"/>
    <mergeCell ref="A109:C109"/>
    <mergeCell ref="A110:C110"/>
    <mergeCell ref="A111:C111"/>
    <mergeCell ref="A97:C97"/>
    <mergeCell ref="A99:C99"/>
    <mergeCell ref="A100:C100"/>
    <mergeCell ref="A1:I1"/>
    <mergeCell ref="A3:I3"/>
    <mergeCell ref="A5:C5"/>
    <mergeCell ref="A8:C8"/>
    <mergeCell ref="A9:C9"/>
    <mergeCell ref="A26:C26"/>
    <mergeCell ref="A55:C55"/>
    <mergeCell ref="A27:C27"/>
    <mergeCell ref="A28:C28"/>
    <mergeCell ref="A29:C29"/>
    <mergeCell ref="A36:C36"/>
    <mergeCell ref="A37:C37"/>
    <mergeCell ref="A38:C38"/>
    <mergeCell ref="A45:C45"/>
    <mergeCell ref="A46:C46"/>
    <mergeCell ref="A47:C47"/>
    <mergeCell ref="A48:C48"/>
    <mergeCell ref="A19:C19"/>
    <mergeCell ref="A21:C21"/>
    <mergeCell ref="A22:C22"/>
    <mergeCell ref="A23:C23"/>
    <mergeCell ref="A25:C25"/>
    <mergeCell ref="A11:C11"/>
    <mergeCell ref="A12:C12"/>
    <mergeCell ref="A6:C6"/>
    <mergeCell ref="A7:C7"/>
    <mergeCell ref="A10:C10"/>
    <mergeCell ref="A31:C31"/>
    <mergeCell ref="A33:C33"/>
    <mergeCell ref="A52:C52"/>
    <mergeCell ref="A30:C30"/>
    <mergeCell ref="A53:C53"/>
    <mergeCell ref="A54:C54"/>
    <mergeCell ref="A42:C42"/>
    <mergeCell ref="A43:C43"/>
    <mergeCell ref="A50:C50"/>
    <mergeCell ref="A13:C13"/>
    <mergeCell ref="A17:C17"/>
    <mergeCell ref="A18:C18"/>
    <mergeCell ref="A14:C14"/>
    <mergeCell ref="A15:C15"/>
    <mergeCell ref="A16:C16"/>
    <mergeCell ref="A51:C51"/>
    <mergeCell ref="A49:C49"/>
    <mergeCell ref="A89:C89"/>
    <mergeCell ref="A102:C102"/>
    <mergeCell ref="A103:C103"/>
    <mergeCell ref="A104:C104"/>
    <mergeCell ref="A64:C64"/>
    <mergeCell ref="A65:C65"/>
    <mergeCell ref="A66:C66"/>
    <mergeCell ref="A60:C60"/>
    <mergeCell ref="A61:C61"/>
    <mergeCell ref="A62:C62"/>
    <mergeCell ref="A63:C63"/>
    <mergeCell ref="A92:C92"/>
    <mergeCell ref="A93:C93"/>
    <mergeCell ref="A79:C79"/>
    <mergeCell ref="A80:C80"/>
    <mergeCell ref="A88:C88"/>
    <mergeCell ref="A90:C90"/>
    <mergeCell ref="A91:C91"/>
    <mergeCell ref="A81:C81"/>
    <mergeCell ref="A82:C82"/>
    <mergeCell ref="A83:C83"/>
    <mergeCell ref="A84:C84"/>
    <mergeCell ref="A85:C85"/>
    <mergeCell ref="A86:C86"/>
  </mergeCells>
  <pageMargins left="0.7" right="0.7" top="0.75" bottom="0.75" header="0.3" footer="0.3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opLeftCell="A19" workbookViewId="0">
      <selection activeCell="D17" sqref="D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6" t="s">
        <v>30</v>
      </c>
      <c r="B1" s="116"/>
      <c r="C1" s="116"/>
      <c r="D1" s="116"/>
      <c r="E1" s="116"/>
      <c r="F1" s="116"/>
      <c r="G1" s="116"/>
      <c r="H1" s="11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6" t="s">
        <v>17</v>
      </c>
      <c r="B3" s="116"/>
      <c r="C3" s="116"/>
      <c r="D3" s="116"/>
      <c r="E3" s="116"/>
      <c r="F3" s="116"/>
      <c r="G3" s="116"/>
      <c r="H3" s="11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6" t="s">
        <v>4</v>
      </c>
      <c r="B5" s="116"/>
      <c r="C5" s="116"/>
      <c r="D5" s="116"/>
      <c r="E5" s="116"/>
      <c r="F5" s="116"/>
      <c r="G5" s="116"/>
      <c r="H5" s="11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16" t="s">
        <v>47</v>
      </c>
      <c r="B7" s="116"/>
      <c r="C7" s="116"/>
      <c r="D7" s="116"/>
      <c r="E7" s="116"/>
      <c r="F7" s="116"/>
      <c r="G7" s="116"/>
      <c r="H7" s="116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33</v>
      </c>
      <c r="E9" s="21" t="s">
        <v>34</v>
      </c>
      <c r="F9" s="21" t="s">
        <v>31</v>
      </c>
      <c r="G9" s="21" t="s">
        <v>25</v>
      </c>
      <c r="H9" s="21" t="s">
        <v>32</v>
      </c>
    </row>
    <row r="10" spans="1:8" x14ac:dyDescent="0.25">
      <c r="A10" s="41"/>
      <c r="B10" s="42"/>
      <c r="C10" s="40" t="s">
        <v>0</v>
      </c>
      <c r="D10" s="81">
        <f>SUM(D11+D18)</f>
        <v>1617228.1999999997</v>
      </c>
      <c r="E10" s="81">
        <f t="shared" ref="E10:H10" si="0">SUM(E11+E18)</f>
        <v>2023354.92</v>
      </c>
      <c r="F10" s="81">
        <f t="shared" si="0"/>
        <v>2109666.4699999997</v>
      </c>
      <c r="G10" s="81">
        <f t="shared" si="0"/>
        <v>2108066.4699999997</v>
      </c>
      <c r="H10" s="81">
        <f t="shared" si="0"/>
        <v>2108066.4699999997</v>
      </c>
    </row>
    <row r="11" spans="1:8" ht="15.75" customHeight="1" x14ac:dyDescent="0.25">
      <c r="A11" s="11">
        <v>6</v>
      </c>
      <c r="B11" s="11"/>
      <c r="C11" s="11" t="s">
        <v>7</v>
      </c>
      <c r="D11" s="72">
        <f>SUM(D12:D17)</f>
        <v>1617154.6199999996</v>
      </c>
      <c r="E11" s="72">
        <f>SUM(E12:E17)</f>
        <v>2023281.92</v>
      </c>
      <c r="F11" s="72">
        <f>SUM(F12:F17)</f>
        <v>2109593.4699999997</v>
      </c>
      <c r="G11" s="72">
        <f>SUM(G12:G17)</f>
        <v>2107993.4699999997</v>
      </c>
      <c r="H11" s="72">
        <f>SUM(H12:H17)</f>
        <v>2107993.4699999997</v>
      </c>
    </row>
    <row r="12" spans="1:8" ht="38.25" x14ac:dyDescent="0.25">
      <c r="A12" s="11"/>
      <c r="B12" s="16">
        <v>63</v>
      </c>
      <c r="C12" s="16" t="s">
        <v>26</v>
      </c>
      <c r="D12" s="72">
        <v>1355094.93</v>
      </c>
      <c r="E12" s="73">
        <v>1670408.62</v>
      </c>
      <c r="F12" s="73">
        <v>1726976.19</v>
      </c>
      <c r="G12" s="73">
        <v>1725376.19</v>
      </c>
      <c r="H12" s="73">
        <v>1725376.19</v>
      </c>
    </row>
    <row r="13" spans="1:8" ht="25.5" customHeight="1" x14ac:dyDescent="0.25">
      <c r="A13" s="11"/>
      <c r="B13" s="16">
        <v>64</v>
      </c>
      <c r="C13" s="16" t="s">
        <v>74</v>
      </c>
      <c r="D13" s="72">
        <v>7.18</v>
      </c>
      <c r="E13" s="73">
        <v>10</v>
      </c>
      <c r="F13" s="73">
        <v>10</v>
      </c>
      <c r="G13" s="73">
        <v>10</v>
      </c>
      <c r="H13" s="73">
        <v>10</v>
      </c>
    </row>
    <row r="14" spans="1:8" ht="38.25" x14ac:dyDescent="0.25">
      <c r="A14" s="11"/>
      <c r="B14" s="16">
        <v>65</v>
      </c>
      <c r="C14" s="16" t="s">
        <v>75</v>
      </c>
      <c r="D14" s="72">
        <v>148779.65</v>
      </c>
      <c r="E14" s="73">
        <v>182929.71</v>
      </c>
      <c r="F14" s="73">
        <v>204453.24</v>
      </c>
      <c r="G14" s="73">
        <v>204453.24</v>
      </c>
      <c r="H14" s="73">
        <v>204453.24</v>
      </c>
    </row>
    <row r="15" spans="1:8" ht="39" customHeight="1" x14ac:dyDescent="0.25">
      <c r="A15" s="11"/>
      <c r="B15" s="16">
        <v>66</v>
      </c>
      <c r="C15" s="16" t="s">
        <v>76</v>
      </c>
      <c r="D15" s="72">
        <v>265.45</v>
      </c>
      <c r="E15" s="73">
        <v>7094.19</v>
      </c>
      <c r="F15" s="73">
        <v>265.45</v>
      </c>
      <c r="G15" s="73">
        <v>265.45</v>
      </c>
      <c r="H15" s="73">
        <v>265.45</v>
      </c>
    </row>
    <row r="16" spans="1:8" ht="38.25" x14ac:dyDescent="0.25">
      <c r="A16" s="12"/>
      <c r="B16" s="12">
        <v>67</v>
      </c>
      <c r="C16" s="16" t="s">
        <v>27</v>
      </c>
      <c r="D16" s="72">
        <v>113007.41</v>
      </c>
      <c r="E16" s="73">
        <v>162839.4</v>
      </c>
      <c r="F16" s="73">
        <v>177888.59</v>
      </c>
      <c r="G16" s="73">
        <v>177888.59</v>
      </c>
      <c r="H16" s="73">
        <v>177888.59</v>
      </c>
    </row>
    <row r="17" spans="1:8" ht="39.75" customHeight="1" x14ac:dyDescent="0.25">
      <c r="A17" s="17"/>
      <c r="B17" s="71">
        <v>68</v>
      </c>
      <c r="C17" s="27" t="s">
        <v>77</v>
      </c>
      <c r="D17" s="72"/>
      <c r="E17" s="9"/>
      <c r="F17" s="9"/>
      <c r="G17" s="9"/>
      <c r="H17" s="9"/>
    </row>
    <row r="18" spans="1:8" ht="39.75" customHeight="1" x14ac:dyDescent="0.25">
      <c r="A18" s="14">
        <v>7</v>
      </c>
      <c r="B18" s="15"/>
      <c r="C18" s="26" t="s">
        <v>152</v>
      </c>
      <c r="D18" s="72">
        <f>D19</f>
        <v>73.58</v>
      </c>
      <c r="E18" s="72">
        <f t="shared" ref="E18:H18" si="1">E19</f>
        <v>73</v>
      </c>
      <c r="F18" s="72">
        <f t="shared" si="1"/>
        <v>73</v>
      </c>
      <c r="G18" s="72">
        <f t="shared" si="1"/>
        <v>73</v>
      </c>
      <c r="H18" s="72">
        <f t="shared" si="1"/>
        <v>73</v>
      </c>
    </row>
    <row r="19" spans="1:8" ht="39.75" customHeight="1" x14ac:dyDescent="0.25">
      <c r="A19" s="17"/>
      <c r="B19" s="71">
        <v>72</v>
      </c>
      <c r="C19" s="27" t="s">
        <v>153</v>
      </c>
      <c r="D19" s="73">
        <v>73.58</v>
      </c>
      <c r="E19" s="9">
        <v>73</v>
      </c>
      <c r="F19" s="9">
        <v>73</v>
      </c>
      <c r="G19" s="9">
        <v>73</v>
      </c>
      <c r="H19" s="9">
        <v>73</v>
      </c>
    </row>
    <row r="20" spans="1:8" ht="39.75" customHeight="1" x14ac:dyDescent="0.25">
      <c r="A20" s="17"/>
      <c r="B20" s="71"/>
      <c r="C20" s="27"/>
      <c r="D20" s="73"/>
      <c r="E20" s="9"/>
      <c r="F20" s="9"/>
      <c r="G20" s="9"/>
      <c r="H20" s="9"/>
    </row>
    <row r="23" spans="1:8" ht="15.75" x14ac:dyDescent="0.25">
      <c r="A23" s="116" t="s">
        <v>48</v>
      </c>
      <c r="B23" s="135"/>
      <c r="C23" s="135"/>
      <c r="D23" s="135"/>
      <c r="E23" s="135"/>
      <c r="F23" s="135"/>
      <c r="G23" s="135"/>
      <c r="H23" s="135"/>
    </row>
    <row r="24" spans="1:8" ht="18" x14ac:dyDescent="0.25">
      <c r="A24" s="4"/>
      <c r="B24" s="4"/>
      <c r="C24" s="4"/>
      <c r="D24" s="4"/>
      <c r="E24" s="4"/>
      <c r="F24" s="4"/>
      <c r="G24" s="5"/>
      <c r="H24" s="5"/>
    </row>
    <row r="25" spans="1:8" ht="25.5" x14ac:dyDescent="0.25">
      <c r="A25" s="21" t="s">
        <v>5</v>
      </c>
      <c r="B25" s="20" t="s">
        <v>6</v>
      </c>
      <c r="C25" s="20" t="s">
        <v>8</v>
      </c>
      <c r="D25" s="20" t="s">
        <v>33</v>
      </c>
      <c r="E25" s="21" t="s">
        <v>34</v>
      </c>
      <c r="F25" s="21" t="s">
        <v>31</v>
      </c>
      <c r="G25" s="21" t="s">
        <v>25</v>
      </c>
      <c r="H25" s="21" t="s">
        <v>32</v>
      </c>
    </row>
    <row r="26" spans="1:8" x14ac:dyDescent="0.25">
      <c r="A26" s="41"/>
      <c r="B26" s="42"/>
      <c r="C26" s="40" t="s">
        <v>1</v>
      </c>
      <c r="D26" s="75">
        <f>SUM(D27+D33)</f>
        <v>1618457.78</v>
      </c>
      <c r="E26" s="75">
        <f t="shared" ref="E26:H26" si="2">SUM(E27+E33)</f>
        <v>2026856.8599999999</v>
      </c>
      <c r="F26" s="75">
        <f t="shared" si="2"/>
        <v>2109066.4700000002</v>
      </c>
      <c r="G26" s="75">
        <f t="shared" si="2"/>
        <v>2108066.4699999997</v>
      </c>
      <c r="H26" s="75">
        <f t="shared" si="2"/>
        <v>2108066.4699999997</v>
      </c>
    </row>
    <row r="27" spans="1:8" ht="15.75" customHeight="1" x14ac:dyDescent="0.25">
      <c r="A27" s="11">
        <v>3</v>
      </c>
      <c r="B27" s="11"/>
      <c r="C27" s="11" t="s">
        <v>9</v>
      </c>
      <c r="D27" s="74">
        <f>SUM(D28:D32)</f>
        <v>1611047.83</v>
      </c>
      <c r="E27" s="74">
        <f>SUM(E28:E32)</f>
        <v>2008534.0899999999</v>
      </c>
      <c r="F27" s="74">
        <f>SUM(F28:F32)</f>
        <v>2097172.85</v>
      </c>
      <c r="G27" s="74">
        <f t="shared" ref="G27:H27" si="3">SUM(G28:G32)</f>
        <v>2096172.8499999999</v>
      </c>
      <c r="H27" s="74">
        <f t="shared" si="3"/>
        <v>2096172.8499999999</v>
      </c>
    </row>
    <row r="28" spans="1:8" ht="15.75" customHeight="1" x14ac:dyDescent="0.25">
      <c r="A28" s="11"/>
      <c r="B28" s="16">
        <v>31</v>
      </c>
      <c r="C28" s="16" t="s">
        <v>10</v>
      </c>
      <c r="D28" s="72">
        <v>1342208.18</v>
      </c>
      <c r="E28" s="73">
        <v>1605722.85</v>
      </c>
      <c r="F28" s="73">
        <v>1719096.65</v>
      </c>
      <c r="G28" s="73">
        <v>1719096.65</v>
      </c>
      <c r="H28" s="73">
        <v>1719096.65</v>
      </c>
    </row>
    <row r="29" spans="1:8" x14ac:dyDescent="0.25">
      <c r="A29" s="12"/>
      <c r="B29" s="12">
        <v>32</v>
      </c>
      <c r="C29" s="12" t="s">
        <v>20</v>
      </c>
      <c r="D29" s="72">
        <v>235545.78</v>
      </c>
      <c r="E29" s="73">
        <v>373346.69</v>
      </c>
      <c r="F29" s="73">
        <v>354634.87</v>
      </c>
      <c r="G29" s="73">
        <v>353634.87</v>
      </c>
      <c r="H29" s="73">
        <v>353634.87</v>
      </c>
    </row>
    <row r="30" spans="1:8" x14ac:dyDescent="0.25">
      <c r="A30" s="12"/>
      <c r="B30" s="12">
        <v>34</v>
      </c>
      <c r="C30" s="12" t="s">
        <v>79</v>
      </c>
      <c r="D30" s="72">
        <v>6670.87</v>
      </c>
      <c r="E30" s="73">
        <v>6500.64</v>
      </c>
      <c r="F30" s="73">
        <v>987.03</v>
      </c>
      <c r="G30" s="73">
        <v>987.03</v>
      </c>
      <c r="H30" s="73">
        <v>987.03</v>
      </c>
    </row>
    <row r="31" spans="1:8" ht="45.75" customHeight="1" x14ac:dyDescent="0.25">
      <c r="A31" s="12"/>
      <c r="B31" s="12">
        <v>37</v>
      </c>
      <c r="C31" s="76" t="s">
        <v>80</v>
      </c>
      <c r="D31" s="72">
        <v>26623</v>
      </c>
      <c r="E31" s="73">
        <v>21745.26</v>
      </c>
      <c r="F31" s="73">
        <v>21235.65</v>
      </c>
      <c r="G31" s="73">
        <v>21235.65</v>
      </c>
      <c r="H31" s="73">
        <v>21235.65</v>
      </c>
    </row>
    <row r="32" spans="1:8" x14ac:dyDescent="0.25">
      <c r="A32" s="12"/>
      <c r="B32" s="12">
        <v>38</v>
      </c>
      <c r="C32" s="12" t="s">
        <v>78</v>
      </c>
      <c r="D32" s="72"/>
      <c r="E32" s="73">
        <v>1218.6500000000001</v>
      </c>
      <c r="F32" s="73">
        <v>1218.6500000000001</v>
      </c>
      <c r="G32" s="73">
        <v>1218.6500000000001</v>
      </c>
      <c r="H32" s="73">
        <v>1218.6500000000001</v>
      </c>
    </row>
    <row r="33" spans="1:8" ht="25.5" x14ac:dyDescent="0.25">
      <c r="A33" s="14">
        <v>4</v>
      </c>
      <c r="B33" s="15"/>
      <c r="C33" s="26" t="s">
        <v>11</v>
      </c>
      <c r="D33" s="77">
        <f>D34</f>
        <v>7409.95</v>
      </c>
      <c r="E33" s="77">
        <f t="shared" ref="E33:H33" si="4">E34</f>
        <v>18322.77</v>
      </c>
      <c r="F33" s="77">
        <f t="shared" si="4"/>
        <v>11893.62</v>
      </c>
      <c r="G33" s="77">
        <f t="shared" si="4"/>
        <v>11893.62</v>
      </c>
      <c r="H33" s="77">
        <f t="shared" si="4"/>
        <v>11893.62</v>
      </c>
    </row>
    <row r="34" spans="1:8" ht="38.25" x14ac:dyDescent="0.25">
      <c r="A34" s="16"/>
      <c r="B34" s="16">
        <v>42</v>
      </c>
      <c r="C34" s="27" t="s">
        <v>28</v>
      </c>
      <c r="D34" s="72">
        <v>7409.95</v>
      </c>
      <c r="E34" s="73">
        <v>18322.77</v>
      </c>
      <c r="F34" s="73">
        <v>11893.62</v>
      </c>
      <c r="G34" s="73">
        <v>11893.62</v>
      </c>
      <c r="H34" s="73">
        <v>11893.62</v>
      </c>
    </row>
  </sheetData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6"/>
  <sheetViews>
    <sheetView topLeftCell="A13" workbookViewId="0">
      <selection activeCell="C21" sqref="C21:F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6" t="s">
        <v>30</v>
      </c>
      <c r="B1" s="116"/>
      <c r="C1" s="116"/>
      <c r="D1" s="116"/>
      <c r="E1" s="116"/>
      <c r="F1" s="116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16" t="s">
        <v>17</v>
      </c>
      <c r="B3" s="116"/>
      <c r="C3" s="116"/>
      <c r="D3" s="116"/>
      <c r="E3" s="116"/>
      <c r="F3" s="116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16" t="s">
        <v>4</v>
      </c>
      <c r="B5" s="116"/>
      <c r="C5" s="116"/>
      <c r="D5" s="116"/>
      <c r="E5" s="116"/>
      <c r="F5" s="116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16" t="s">
        <v>49</v>
      </c>
      <c r="B7" s="116"/>
      <c r="C7" s="116"/>
      <c r="D7" s="116"/>
      <c r="E7" s="116"/>
      <c r="F7" s="116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51</v>
      </c>
      <c r="B9" s="20" t="s">
        <v>33</v>
      </c>
      <c r="C9" s="21" t="s">
        <v>34</v>
      </c>
      <c r="D9" s="21" t="s">
        <v>31</v>
      </c>
      <c r="E9" s="21" t="s">
        <v>25</v>
      </c>
      <c r="F9" s="21" t="s">
        <v>32</v>
      </c>
    </row>
    <row r="10" spans="1:6" x14ac:dyDescent="0.25">
      <c r="A10" s="43" t="s">
        <v>0</v>
      </c>
      <c r="B10" s="81">
        <f>SUM(B11,B13,B16,B21,B26,B29)</f>
        <v>1617228.2</v>
      </c>
      <c r="C10" s="81">
        <f>SUM(C11,C13,C16,C21,C26,C29)</f>
        <v>2026856.8599999996</v>
      </c>
      <c r="D10" s="81">
        <f>SUM(D11,D13,D16,D21,D26,D29)</f>
        <v>2109666.4700000002</v>
      </c>
      <c r="E10" s="81">
        <f>SUM(E11,E13,E16,E21,E26,E29)</f>
        <v>2108066.4700000002</v>
      </c>
      <c r="F10" s="81">
        <f>SUM(F11,F13,F16,F21,F26,F29)</f>
        <v>2108066.4700000002</v>
      </c>
    </row>
    <row r="11" spans="1:6" x14ac:dyDescent="0.25">
      <c r="A11" s="26" t="s">
        <v>55</v>
      </c>
      <c r="B11" s="75">
        <f>B12</f>
        <v>23661.61</v>
      </c>
      <c r="C11" s="75">
        <f t="shared" ref="C11:F11" si="0">C12</f>
        <v>49593.59</v>
      </c>
      <c r="D11" s="75">
        <f t="shared" si="0"/>
        <v>44915</v>
      </c>
      <c r="E11" s="75">
        <f t="shared" si="0"/>
        <v>44915</v>
      </c>
      <c r="F11" s="75">
        <f t="shared" si="0"/>
        <v>44915</v>
      </c>
    </row>
    <row r="12" spans="1:6" x14ac:dyDescent="0.25">
      <c r="A12" s="13" t="s">
        <v>56</v>
      </c>
      <c r="B12" s="73">
        <v>23661.61</v>
      </c>
      <c r="C12" s="73">
        <v>49593.59</v>
      </c>
      <c r="D12" s="73">
        <v>44915</v>
      </c>
      <c r="E12" s="73">
        <v>44915</v>
      </c>
      <c r="F12" s="73">
        <v>44915</v>
      </c>
    </row>
    <row r="13" spans="1:6" x14ac:dyDescent="0.25">
      <c r="A13" s="78" t="s">
        <v>57</v>
      </c>
      <c r="B13" s="74">
        <f>B14+B15</f>
        <v>7.18</v>
      </c>
      <c r="C13" s="74">
        <f t="shared" ref="C13:F13" si="1">C14+C15</f>
        <v>155.30000000000001</v>
      </c>
      <c r="D13" s="74">
        <f t="shared" si="1"/>
        <v>10</v>
      </c>
      <c r="E13" s="74">
        <f t="shared" si="1"/>
        <v>10</v>
      </c>
      <c r="F13" s="74">
        <f t="shared" si="1"/>
        <v>10</v>
      </c>
    </row>
    <row r="14" spans="1:6" ht="25.5" x14ac:dyDescent="0.25">
      <c r="A14" s="18" t="s">
        <v>81</v>
      </c>
      <c r="B14" s="73">
        <v>7.18</v>
      </c>
      <c r="C14" s="73">
        <v>10</v>
      </c>
      <c r="D14" s="73">
        <v>10</v>
      </c>
      <c r="E14" s="73">
        <v>10</v>
      </c>
      <c r="F14" s="73">
        <v>10</v>
      </c>
    </row>
    <row r="15" spans="1:6" ht="59.25" customHeight="1" x14ac:dyDescent="0.25">
      <c r="A15" s="18" t="s">
        <v>158</v>
      </c>
      <c r="B15" s="72"/>
      <c r="C15" s="72">
        <v>145.30000000000001</v>
      </c>
      <c r="D15" s="72"/>
      <c r="E15" s="72"/>
      <c r="F15" s="72"/>
    </row>
    <row r="16" spans="1:6" ht="25.5" x14ac:dyDescent="0.25">
      <c r="A16" s="11" t="s">
        <v>53</v>
      </c>
      <c r="B16" s="77">
        <f>B17+B18+B19</f>
        <v>227258.15</v>
      </c>
      <c r="C16" s="77">
        <f>C17+C18+C19+C20</f>
        <v>279397.81</v>
      </c>
      <c r="D16" s="77">
        <f t="shared" ref="D16:F16" si="2">D17+D18</f>
        <v>296031.98</v>
      </c>
      <c r="E16" s="77">
        <f t="shared" si="2"/>
        <v>296031.98</v>
      </c>
      <c r="F16" s="77">
        <f t="shared" si="2"/>
        <v>296031.98</v>
      </c>
    </row>
    <row r="17" spans="1:6" ht="25.5" x14ac:dyDescent="0.25">
      <c r="A17" s="18" t="s">
        <v>54</v>
      </c>
      <c r="B17" s="72">
        <v>148779.65</v>
      </c>
      <c r="C17" s="73">
        <v>182929.71</v>
      </c>
      <c r="D17" s="73">
        <v>204453.24</v>
      </c>
      <c r="E17" s="73">
        <v>204453.24</v>
      </c>
      <c r="F17" s="73">
        <v>204453.24</v>
      </c>
    </row>
    <row r="18" spans="1:6" ht="28.5" customHeight="1" x14ac:dyDescent="0.25">
      <c r="A18" s="18" t="s">
        <v>82</v>
      </c>
      <c r="B18" s="72">
        <v>78478.5</v>
      </c>
      <c r="C18" s="73">
        <v>91578.74</v>
      </c>
      <c r="D18" s="73">
        <v>91578.74</v>
      </c>
      <c r="E18" s="73">
        <v>91578.74</v>
      </c>
      <c r="F18" s="73">
        <v>91578.74</v>
      </c>
    </row>
    <row r="19" spans="1:6" ht="48" customHeight="1" x14ac:dyDescent="0.25">
      <c r="A19" s="18" t="s">
        <v>157</v>
      </c>
      <c r="B19" s="72"/>
      <c r="C19" s="72">
        <v>1564.56</v>
      </c>
      <c r="D19" s="72"/>
      <c r="E19" s="72"/>
      <c r="F19" s="72"/>
    </row>
    <row r="20" spans="1:6" ht="48" customHeight="1" x14ac:dyDescent="0.25">
      <c r="A20" s="18" t="s">
        <v>159</v>
      </c>
      <c r="B20" s="72"/>
      <c r="C20" s="72">
        <v>3324.8</v>
      </c>
      <c r="D20" s="72"/>
      <c r="E20" s="72"/>
      <c r="F20" s="72"/>
    </row>
    <row r="21" spans="1:6" x14ac:dyDescent="0.25">
      <c r="A21" s="43" t="s">
        <v>52</v>
      </c>
      <c r="B21" s="77">
        <f>SUM(B22:B25)</f>
        <v>1365962.23</v>
      </c>
      <c r="C21" s="77">
        <f>SUM(C22:C25)</f>
        <v>1690260.39</v>
      </c>
      <c r="D21" s="77">
        <f t="shared" ref="D21:F21" si="3">SUM(D22:D25)</f>
        <v>1768371.04</v>
      </c>
      <c r="E21" s="77">
        <f t="shared" si="3"/>
        <v>1766771.04</v>
      </c>
      <c r="F21" s="77">
        <f t="shared" si="3"/>
        <v>1766771.04</v>
      </c>
    </row>
    <row r="22" spans="1:6" x14ac:dyDescent="0.25">
      <c r="A22" s="13" t="s">
        <v>83</v>
      </c>
      <c r="B22" s="72">
        <v>10867.3</v>
      </c>
      <c r="C22" s="73">
        <v>17198.11</v>
      </c>
      <c r="D22" s="73">
        <v>41394.85</v>
      </c>
      <c r="E22" s="73">
        <v>41394.85</v>
      </c>
      <c r="F22" s="73">
        <v>41394.85</v>
      </c>
    </row>
    <row r="23" spans="1:6" ht="25.5" customHeight="1" x14ac:dyDescent="0.25">
      <c r="A23" s="79" t="s">
        <v>84</v>
      </c>
      <c r="B23" s="80">
        <v>1355094.93</v>
      </c>
      <c r="C23" s="80">
        <v>1667983.88</v>
      </c>
      <c r="D23" s="73">
        <v>1726976.19</v>
      </c>
      <c r="E23" s="73">
        <v>1725376.19</v>
      </c>
      <c r="F23" s="73">
        <v>1725376.19</v>
      </c>
    </row>
    <row r="24" spans="1:6" ht="25.5" customHeight="1" x14ac:dyDescent="0.25">
      <c r="A24" s="79" t="s">
        <v>89</v>
      </c>
      <c r="B24" s="80"/>
      <c r="C24" s="80">
        <v>2904.4</v>
      </c>
      <c r="D24" s="95"/>
      <c r="E24" s="95"/>
      <c r="F24" s="95"/>
    </row>
    <row r="25" spans="1:6" ht="25.5" customHeight="1" x14ac:dyDescent="0.25">
      <c r="A25" s="79" t="s">
        <v>160</v>
      </c>
      <c r="B25" s="80"/>
      <c r="C25" s="80">
        <v>2174</v>
      </c>
      <c r="D25" s="95"/>
      <c r="E25" s="95"/>
      <c r="F25" s="95"/>
    </row>
    <row r="26" spans="1:6" ht="21.75" customHeight="1" x14ac:dyDescent="0.25">
      <c r="A26" s="85" t="s">
        <v>90</v>
      </c>
      <c r="B26" s="80">
        <f>(B27+B28)</f>
        <v>265.45</v>
      </c>
      <c r="C26" s="80">
        <f t="shared" ref="C26:F26" si="4">(C27+C28)</f>
        <v>7359.6399999999994</v>
      </c>
      <c r="D26" s="80">
        <f t="shared" si="4"/>
        <v>265.45</v>
      </c>
      <c r="E26" s="80">
        <f t="shared" si="4"/>
        <v>265.45</v>
      </c>
      <c r="F26" s="80">
        <f t="shared" si="4"/>
        <v>265.45</v>
      </c>
    </row>
    <row r="27" spans="1:6" ht="27.75" customHeight="1" x14ac:dyDescent="0.25">
      <c r="A27" s="79" t="s">
        <v>92</v>
      </c>
      <c r="B27" s="80">
        <v>265.45</v>
      </c>
      <c r="C27" s="80">
        <v>7094.19</v>
      </c>
      <c r="D27" s="80"/>
      <c r="E27" s="80"/>
      <c r="F27" s="80"/>
    </row>
    <row r="28" spans="1:6" ht="25.5" customHeight="1" x14ac:dyDescent="0.25">
      <c r="A28" s="79" t="s">
        <v>156</v>
      </c>
      <c r="B28" s="80"/>
      <c r="C28" s="95">
        <v>265.45</v>
      </c>
      <c r="D28" s="95">
        <v>265.45</v>
      </c>
      <c r="E28" s="95">
        <v>265.45</v>
      </c>
      <c r="F28" s="95">
        <v>265.45</v>
      </c>
    </row>
    <row r="29" spans="1:6" ht="54.75" customHeight="1" x14ac:dyDescent="0.25">
      <c r="A29" s="85" t="s">
        <v>85</v>
      </c>
      <c r="B29" s="87">
        <f>(B30+B31)</f>
        <v>73.58</v>
      </c>
      <c r="C29" s="87">
        <f t="shared" ref="C29:F29" si="5">(C30+C31)</f>
        <v>90.13</v>
      </c>
      <c r="D29" s="87">
        <f t="shared" si="5"/>
        <v>73</v>
      </c>
      <c r="E29" s="87">
        <f t="shared" si="5"/>
        <v>73</v>
      </c>
      <c r="F29" s="87">
        <f t="shared" si="5"/>
        <v>73</v>
      </c>
    </row>
    <row r="30" spans="1:6" ht="54.75" customHeight="1" x14ac:dyDescent="0.25">
      <c r="A30" s="86" t="s">
        <v>86</v>
      </c>
      <c r="B30" s="111">
        <v>73.58</v>
      </c>
      <c r="C30" s="87">
        <v>73</v>
      </c>
      <c r="D30" s="87"/>
      <c r="E30" s="87"/>
      <c r="F30" s="87"/>
    </row>
    <row r="31" spans="1:6" ht="72.75" customHeight="1" x14ac:dyDescent="0.25">
      <c r="A31" s="86" t="s">
        <v>155</v>
      </c>
      <c r="B31" s="80"/>
      <c r="C31" s="95">
        <v>17.13</v>
      </c>
      <c r="D31" s="95">
        <v>73</v>
      </c>
      <c r="E31" s="95">
        <v>73</v>
      </c>
      <c r="F31" s="95">
        <v>73</v>
      </c>
    </row>
    <row r="32" spans="1:6" ht="25.5" customHeight="1" x14ac:dyDescent="0.25">
      <c r="A32" s="82"/>
      <c r="B32" s="83"/>
      <c r="C32" s="84"/>
      <c r="D32" s="84"/>
      <c r="E32" s="84"/>
      <c r="F32" s="84"/>
    </row>
    <row r="34" spans="1:6" ht="15.75" customHeight="1" x14ac:dyDescent="0.25">
      <c r="A34" s="116" t="s">
        <v>50</v>
      </c>
      <c r="B34" s="116"/>
      <c r="C34" s="116"/>
      <c r="D34" s="116"/>
      <c r="E34" s="116"/>
      <c r="F34" s="116"/>
    </row>
    <row r="35" spans="1:6" ht="18" x14ac:dyDescent="0.25">
      <c r="A35" s="25"/>
      <c r="B35" s="25"/>
      <c r="C35" s="25"/>
      <c r="D35" s="25"/>
      <c r="E35" s="5"/>
      <c r="F35" s="5"/>
    </row>
    <row r="36" spans="1:6" ht="25.5" x14ac:dyDescent="0.25">
      <c r="A36" s="21" t="s">
        <v>51</v>
      </c>
      <c r="B36" s="20" t="s">
        <v>33</v>
      </c>
      <c r="C36" s="21" t="s">
        <v>34</v>
      </c>
      <c r="D36" s="21" t="s">
        <v>31</v>
      </c>
      <c r="E36" s="21" t="s">
        <v>25</v>
      </c>
      <c r="F36" s="21" t="s">
        <v>32</v>
      </c>
    </row>
    <row r="37" spans="1:6" x14ac:dyDescent="0.25">
      <c r="A37" s="43" t="s">
        <v>1</v>
      </c>
      <c r="B37" s="81">
        <f>SUM(B38,B40,B43,B48,B56)</f>
        <v>1618446.27</v>
      </c>
      <c r="C37" s="81">
        <f>SUM(C38,C40,C43,C48,C53,C56)</f>
        <v>2026856.8599999996</v>
      </c>
      <c r="D37" s="81">
        <f>SUM(D38,D40,D43,D48,D53,D56)</f>
        <v>2109669.4400000004</v>
      </c>
      <c r="E37" s="81">
        <f t="shared" ref="E37:F37" si="6">SUM(E38,E40,E43,E48,E53,E56)</f>
        <v>2108066.4700000002</v>
      </c>
      <c r="F37" s="81">
        <f t="shared" si="6"/>
        <v>2108066.4700000002</v>
      </c>
    </row>
    <row r="38" spans="1:6" x14ac:dyDescent="0.25">
      <c r="A38" s="26" t="s">
        <v>55</v>
      </c>
      <c r="B38" s="75">
        <f>B39</f>
        <v>23661.61</v>
      </c>
      <c r="C38" s="75">
        <f t="shared" ref="C38:F38" si="7">C39</f>
        <v>49593.59</v>
      </c>
      <c r="D38" s="75">
        <f t="shared" si="7"/>
        <v>44915</v>
      </c>
      <c r="E38" s="75">
        <f t="shared" si="7"/>
        <v>44915</v>
      </c>
      <c r="F38" s="75">
        <f t="shared" si="7"/>
        <v>44915</v>
      </c>
    </row>
    <row r="39" spans="1:6" x14ac:dyDescent="0.25">
      <c r="A39" s="13" t="s">
        <v>56</v>
      </c>
      <c r="B39" s="73">
        <v>23661.61</v>
      </c>
      <c r="C39" s="73">
        <v>49593.59</v>
      </c>
      <c r="D39" s="73">
        <v>44915</v>
      </c>
      <c r="E39" s="73">
        <v>44915</v>
      </c>
      <c r="F39" s="73">
        <v>44915</v>
      </c>
    </row>
    <row r="40" spans="1:6" x14ac:dyDescent="0.25">
      <c r="A40" s="78" t="s">
        <v>57</v>
      </c>
      <c r="B40" s="74">
        <f>B41+B42</f>
        <v>2.98</v>
      </c>
      <c r="C40" s="74">
        <f t="shared" ref="C40:F40" si="8">C41+C42</f>
        <v>155.30000000000001</v>
      </c>
      <c r="D40" s="74">
        <f t="shared" si="8"/>
        <v>10</v>
      </c>
      <c r="E40" s="74">
        <f t="shared" si="8"/>
        <v>10</v>
      </c>
      <c r="F40" s="74">
        <f t="shared" si="8"/>
        <v>10</v>
      </c>
    </row>
    <row r="41" spans="1:6" ht="25.5" x14ac:dyDescent="0.25">
      <c r="A41" s="18" t="s">
        <v>81</v>
      </c>
      <c r="B41" s="73">
        <v>2.98</v>
      </c>
      <c r="C41" s="73">
        <v>10</v>
      </c>
      <c r="D41" s="73">
        <v>10</v>
      </c>
      <c r="E41" s="73">
        <v>10</v>
      </c>
      <c r="F41" s="73">
        <v>10</v>
      </c>
    </row>
    <row r="42" spans="1:6" ht="38.25" x14ac:dyDescent="0.25">
      <c r="A42" s="18" t="s">
        <v>87</v>
      </c>
      <c r="B42" s="72"/>
      <c r="C42" s="73">
        <v>145.30000000000001</v>
      </c>
      <c r="D42" s="73"/>
      <c r="E42" s="73"/>
      <c r="F42" s="73"/>
    </row>
    <row r="43" spans="1:6" ht="25.5" x14ac:dyDescent="0.25">
      <c r="A43" s="11" t="s">
        <v>53</v>
      </c>
      <c r="B43" s="77">
        <f>SUM(B44:B47)</f>
        <v>227431.84</v>
      </c>
      <c r="C43" s="77">
        <f t="shared" ref="C43:F43" si="9">SUM(C44:C47)</f>
        <v>279397.81</v>
      </c>
      <c r="D43" s="77">
        <f t="shared" si="9"/>
        <v>296031.98</v>
      </c>
      <c r="E43" s="77">
        <f t="shared" si="9"/>
        <v>296031.98</v>
      </c>
      <c r="F43" s="77">
        <f t="shared" si="9"/>
        <v>296031.98</v>
      </c>
    </row>
    <row r="44" spans="1:6" ht="25.5" x14ac:dyDescent="0.25">
      <c r="A44" s="18" t="s">
        <v>54</v>
      </c>
      <c r="B44" s="72">
        <v>145454.85</v>
      </c>
      <c r="C44" s="72">
        <v>182929.71</v>
      </c>
      <c r="D44" s="72">
        <v>204453.24</v>
      </c>
      <c r="E44" s="72">
        <v>204453.24</v>
      </c>
      <c r="F44" s="72">
        <v>204453.24</v>
      </c>
    </row>
    <row r="45" spans="1:6" ht="28.5" customHeight="1" x14ac:dyDescent="0.25">
      <c r="A45" s="18" t="s">
        <v>82</v>
      </c>
      <c r="B45" s="72">
        <v>79448.22</v>
      </c>
      <c r="C45" s="73">
        <v>91578.74</v>
      </c>
      <c r="D45" s="73">
        <v>91578.74</v>
      </c>
      <c r="E45" s="73">
        <v>91578.74</v>
      </c>
      <c r="F45" s="73">
        <v>91578.74</v>
      </c>
    </row>
    <row r="46" spans="1:6" ht="41.25" customHeight="1" x14ac:dyDescent="0.25">
      <c r="A46" s="18" t="s">
        <v>163</v>
      </c>
      <c r="B46" s="72"/>
      <c r="C46" s="73">
        <v>1564.56</v>
      </c>
      <c r="D46" s="73"/>
      <c r="E46" s="73"/>
      <c r="F46" s="73"/>
    </row>
    <row r="47" spans="1:6" ht="28.5" customHeight="1" x14ac:dyDescent="0.25">
      <c r="A47" s="18" t="s">
        <v>88</v>
      </c>
      <c r="B47" s="72">
        <v>2528.77</v>
      </c>
      <c r="C47" s="73">
        <v>3324.8</v>
      </c>
      <c r="D47" s="9"/>
      <c r="E47" s="73"/>
      <c r="F47" s="73"/>
    </row>
    <row r="48" spans="1:6" x14ac:dyDescent="0.25">
      <c r="A48" s="43" t="s">
        <v>52</v>
      </c>
      <c r="B48" s="77">
        <f>SUM(B49:B52)</f>
        <v>1367180.76</v>
      </c>
      <c r="C48" s="77">
        <f t="shared" ref="C48:F48" si="10">SUM(C49:C52)</f>
        <v>1690260.39</v>
      </c>
      <c r="D48" s="77">
        <f t="shared" si="10"/>
        <v>1768374.01</v>
      </c>
      <c r="E48" s="77">
        <f t="shared" si="10"/>
        <v>1766771.04</v>
      </c>
      <c r="F48" s="77">
        <f t="shared" si="10"/>
        <v>1766771.04</v>
      </c>
    </row>
    <row r="49" spans="1:6" x14ac:dyDescent="0.25">
      <c r="A49" s="13" t="s">
        <v>83</v>
      </c>
      <c r="B49" s="72">
        <v>10867.3</v>
      </c>
      <c r="C49" s="73">
        <v>17198.11</v>
      </c>
      <c r="D49" s="73">
        <v>41394.85</v>
      </c>
      <c r="E49" s="73">
        <v>41394.85</v>
      </c>
      <c r="F49" s="73">
        <v>41394.85</v>
      </c>
    </row>
    <row r="50" spans="1:6" ht="25.5" customHeight="1" x14ac:dyDescent="0.25">
      <c r="A50" s="79" t="s">
        <v>84</v>
      </c>
      <c r="B50" s="80">
        <v>1354761.43</v>
      </c>
      <c r="C50" s="80">
        <v>1667983.88</v>
      </c>
      <c r="D50" s="73">
        <v>1726979.16</v>
      </c>
      <c r="E50" s="73">
        <v>1725376.19</v>
      </c>
      <c r="F50" s="73">
        <v>1725376.19</v>
      </c>
    </row>
    <row r="51" spans="1:6" ht="25.5" customHeight="1" x14ac:dyDescent="0.25">
      <c r="A51" s="79" t="s">
        <v>162</v>
      </c>
      <c r="B51" s="80"/>
      <c r="C51" s="80">
        <v>2904.4</v>
      </c>
      <c r="D51" s="73"/>
      <c r="E51" s="73"/>
      <c r="F51" s="73"/>
    </row>
    <row r="52" spans="1:6" ht="25.5" customHeight="1" x14ac:dyDescent="0.25">
      <c r="A52" s="79" t="s">
        <v>160</v>
      </c>
      <c r="B52" s="80">
        <v>1552.03</v>
      </c>
      <c r="C52" s="80">
        <v>2174</v>
      </c>
      <c r="D52" s="95"/>
      <c r="E52" s="95"/>
      <c r="F52" s="95"/>
    </row>
    <row r="53" spans="1:6" ht="21.75" customHeight="1" x14ac:dyDescent="0.25">
      <c r="A53" s="85" t="s">
        <v>90</v>
      </c>
      <c r="B53" s="80">
        <f>(B54+B55)</f>
        <v>11.61</v>
      </c>
      <c r="C53" s="80">
        <f t="shared" ref="C53:F53" si="11">(C54+C55)</f>
        <v>7359.6399999999994</v>
      </c>
      <c r="D53" s="80">
        <f t="shared" si="11"/>
        <v>265.45</v>
      </c>
      <c r="E53" s="80">
        <f t="shared" si="11"/>
        <v>265.45</v>
      </c>
      <c r="F53" s="80">
        <f t="shared" si="11"/>
        <v>265.45</v>
      </c>
    </row>
    <row r="54" spans="1:6" ht="25.5" customHeight="1" x14ac:dyDescent="0.25">
      <c r="A54" s="79" t="s">
        <v>91</v>
      </c>
      <c r="B54" s="80"/>
      <c r="C54" s="80">
        <v>7094.19</v>
      </c>
      <c r="D54" s="95">
        <v>265.45</v>
      </c>
      <c r="E54" s="95">
        <v>265.45</v>
      </c>
      <c r="F54" s="95">
        <v>265.45</v>
      </c>
    </row>
    <row r="55" spans="1:6" ht="25.5" customHeight="1" x14ac:dyDescent="0.25">
      <c r="A55" s="79" t="s">
        <v>161</v>
      </c>
      <c r="B55" s="80">
        <v>11.61</v>
      </c>
      <c r="C55" s="80">
        <v>265.45</v>
      </c>
      <c r="D55" s="95"/>
      <c r="E55" s="95"/>
      <c r="F55" s="95"/>
    </row>
    <row r="56" spans="1:6" ht="54.75" customHeight="1" x14ac:dyDescent="0.25">
      <c r="A56" s="85" t="s">
        <v>85</v>
      </c>
      <c r="B56" s="87">
        <f>(B57+B58)</f>
        <v>169.07999999999998</v>
      </c>
      <c r="C56" s="87">
        <f t="shared" ref="C56:F56" si="12">(C57+C58)</f>
        <v>90.13</v>
      </c>
      <c r="D56" s="87">
        <f t="shared" si="12"/>
        <v>73</v>
      </c>
      <c r="E56" s="87">
        <f t="shared" si="12"/>
        <v>73</v>
      </c>
      <c r="F56" s="87">
        <f t="shared" si="12"/>
        <v>73</v>
      </c>
    </row>
    <row r="57" spans="1:6" ht="54.75" customHeight="1" x14ac:dyDescent="0.25">
      <c r="A57" s="86" t="s">
        <v>86</v>
      </c>
      <c r="B57" s="111">
        <v>56.45</v>
      </c>
      <c r="C57" s="111">
        <v>73</v>
      </c>
      <c r="D57" s="111">
        <v>73</v>
      </c>
      <c r="E57" s="111">
        <v>73</v>
      </c>
      <c r="F57" s="111">
        <v>73</v>
      </c>
    </row>
    <row r="58" spans="1:6" ht="71.25" customHeight="1" x14ac:dyDescent="0.25">
      <c r="A58" s="86" t="s">
        <v>154</v>
      </c>
      <c r="B58" s="80">
        <v>112.63</v>
      </c>
      <c r="C58" s="95">
        <v>17.13</v>
      </c>
      <c r="D58" s="95"/>
      <c r="E58" s="95"/>
      <c r="F58" s="95"/>
    </row>
    <row r="59" spans="1:6" x14ac:dyDescent="0.25">
      <c r="A59" s="88"/>
      <c r="B59" s="89"/>
      <c r="C59" s="89"/>
      <c r="D59" s="89"/>
      <c r="E59" s="89"/>
      <c r="F59" s="89">
        <v>3</v>
      </c>
    </row>
    <row r="60" spans="1:6" ht="15.75" customHeight="1" x14ac:dyDescent="0.25">
      <c r="A60" s="90"/>
      <c r="B60" s="91"/>
      <c r="C60" s="91"/>
      <c r="D60" s="91"/>
      <c r="E60" s="91"/>
      <c r="F60" s="91"/>
    </row>
    <row r="61" spans="1:6" x14ac:dyDescent="0.25">
      <c r="A61" s="92"/>
      <c r="B61" s="91"/>
      <c r="C61" s="91"/>
      <c r="D61" s="91"/>
      <c r="E61" s="91"/>
      <c r="F61" s="91"/>
    </row>
    <row r="62" spans="1:6" x14ac:dyDescent="0.25">
      <c r="A62" s="93"/>
      <c r="B62" s="91"/>
      <c r="C62" s="91"/>
      <c r="D62" s="91"/>
      <c r="E62" s="91"/>
      <c r="F62" s="91"/>
    </row>
    <row r="63" spans="1:6" x14ac:dyDescent="0.25">
      <c r="A63" s="90"/>
      <c r="B63" s="91"/>
      <c r="C63" s="91"/>
      <c r="D63" s="91"/>
      <c r="E63" s="91"/>
      <c r="F63" s="91"/>
    </row>
    <row r="64" spans="1:6" x14ac:dyDescent="0.25">
      <c r="A64" s="92"/>
      <c r="B64" s="91"/>
      <c r="C64" s="91"/>
      <c r="D64" s="91"/>
      <c r="E64" s="91"/>
      <c r="F64" s="94"/>
    </row>
    <row r="65" spans="1:6" x14ac:dyDescent="0.25">
      <c r="A65" s="84"/>
      <c r="B65" s="84"/>
      <c r="C65" s="84"/>
      <c r="D65" s="84"/>
      <c r="E65" s="84"/>
      <c r="F65" s="84"/>
    </row>
    <row r="66" spans="1:6" x14ac:dyDescent="0.25">
      <c r="A66" s="84"/>
      <c r="B66" s="84"/>
      <c r="C66" s="84"/>
      <c r="D66" s="84"/>
      <c r="E66" s="84"/>
      <c r="F66" s="84"/>
    </row>
  </sheetData>
  <mergeCells count="5">
    <mergeCell ref="A1:F1"/>
    <mergeCell ref="A3:F3"/>
    <mergeCell ref="A5:F5"/>
    <mergeCell ref="A7:F7"/>
    <mergeCell ref="A34:F34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2AFA-1A62-4DA7-AF85-BCD3A8B9B53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4225-6C42-474C-B74B-83020DF5D4B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topLeftCell="A4" workbookViewId="0">
      <selection activeCell="B14" sqref="B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6" t="s">
        <v>30</v>
      </c>
      <c r="B1" s="116"/>
      <c r="C1" s="116"/>
      <c r="D1" s="116"/>
      <c r="E1" s="116"/>
      <c r="F1" s="11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6" t="s">
        <v>17</v>
      </c>
      <c r="B3" s="116"/>
      <c r="C3" s="116"/>
      <c r="D3" s="116"/>
      <c r="E3" s="129"/>
      <c r="F3" s="12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6" t="s">
        <v>4</v>
      </c>
      <c r="B5" s="117"/>
      <c r="C5" s="117"/>
      <c r="D5" s="117"/>
      <c r="E5" s="117"/>
      <c r="F5" s="11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6" t="s">
        <v>12</v>
      </c>
      <c r="B7" s="135"/>
      <c r="C7" s="135"/>
      <c r="D7" s="135"/>
      <c r="E7" s="135"/>
      <c r="F7" s="13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51</v>
      </c>
      <c r="B9" s="20" t="s">
        <v>33</v>
      </c>
      <c r="C9" s="21" t="s">
        <v>34</v>
      </c>
      <c r="D9" s="21" t="s">
        <v>31</v>
      </c>
      <c r="E9" s="21" t="s">
        <v>25</v>
      </c>
      <c r="F9" s="21" t="s">
        <v>32</v>
      </c>
    </row>
    <row r="10" spans="1:6" ht="15.75" customHeight="1" x14ac:dyDescent="0.25">
      <c r="A10" s="11" t="s">
        <v>13</v>
      </c>
      <c r="B10" s="8"/>
      <c r="C10" s="9"/>
      <c r="D10" s="9"/>
      <c r="E10" s="9"/>
      <c r="F10" s="9"/>
    </row>
    <row r="11" spans="1:6" ht="15.75" customHeight="1" x14ac:dyDescent="0.25">
      <c r="A11" s="11" t="s">
        <v>93</v>
      </c>
      <c r="B11" s="77">
        <f>SUM(B12:B13)</f>
        <v>1618457.78</v>
      </c>
      <c r="C11" s="77">
        <f>SUM(C12:C13)</f>
        <v>2026856.86</v>
      </c>
      <c r="D11" s="77">
        <f>SUM(D12:D13)</f>
        <v>2109666.4700000002</v>
      </c>
      <c r="E11" s="77">
        <f t="shared" ref="E11:F11" si="0">SUM(E12:E13)</f>
        <v>2108066.4700000002</v>
      </c>
      <c r="F11" s="77">
        <f t="shared" si="0"/>
        <v>2108066.4700000002</v>
      </c>
    </row>
    <row r="12" spans="1:6" x14ac:dyDescent="0.25">
      <c r="A12" s="18" t="s">
        <v>94</v>
      </c>
      <c r="B12" s="72">
        <v>1418865.84</v>
      </c>
      <c r="C12" s="73">
        <v>1748050.53</v>
      </c>
      <c r="D12" s="73">
        <v>1783469.78</v>
      </c>
      <c r="E12" s="73">
        <v>1781869.78</v>
      </c>
      <c r="F12" s="73">
        <v>1781869.78</v>
      </c>
    </row>
    <row r="13" spans="1:6" x14ac:dyDescent="0.25">
      <c r="A13" s="17" t="s">
        <v>95</v>
      </c>
      <c r="B13" s="72">
        <v>199591.94</v>
      </c>
      <c r="C13" s="73">
        <v>278806.33</v>
      </c>
      <c r="D13" s="73">
        <v>326196.69</v>
      </c>
      <c r="E13" s="73">
        <v>326196.69</v>
      </c>
      <c r="F13" s="73">
        <v>326196.69</v>
      </c>
    </row>
    <row r="14" spans="1:6" x14ac:dyDescent="0.25">
      <c r="A14" s="11"/>
      <c r="B14" s="8"/>
      <c r="C14" s="9"/>
      <c r="D14" s="9"/>
      <c r="E14" s="9"/>
      <c r="F14" s="10"/>
    </row>
    <row r="15" spans="1:6" x14ac:dyDescent="0.25">
      <c r="A15" s="19"/>
      <c r="B15" s="8"/>
      <c r="C15" s="9"/>
      <c r="D15" s="9"/>
      <c r="E15" s="9"/>
      <c r="F15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topLeftCell="A7"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6" t="s">
        <v>30</v>
      </c>
      <c r="B1" s="116"/>
      <c r="C1" s="116"/>
      <c r="D1" s="116"/>
      <c r="E1" s="116"/>
      <c r="F1" s="116"/>
      <c r="G1" s="116"/>
      <c r="H1" s="11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6" t="s">
        <v>17</v>
      </c>
      <c r="B3" s="116"/>
      <c r="C3" s="116"/>
      <c r="D3" s="116"/>
      <c r="E3" s="116"/>
      <c r="F3" s="116"/>
      <c r="G3" s="116"/>
      <c r="H3" s="11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6" t="s">
        <v>59</v>
      </c>
      <c r="B5" s="116"/>
      <c r="C5" s="116"/>
      <c r="D5" s="116"/>
      <c r="E5" s="116"/>
      <c r="F5" s="116"/>
      <c r="G5" s="116"/>
      <c r="H5" s="11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29</v>
      </c>
      <c r="D7" s="20" t="s">
        <v>33</v>
      </c>
      <c r="E7" s="21" t="s">
        <v>34</v>
      </c>
      <c r="F7" s="21" t="s">
        <v>31</v>
      </c>
      <c r="G7" s="21" t="s">
        <v>25</v>
      </c>
      <c r="H7" s="21" t="s">
        <v>32</v>
      </c>
    </row>
    <row r="8" spans="1:8" x14ac:dyDescent="0.25">
      <c r="A8" s="41"/>
      <c r="B8" s="42"/>
      <c r="C8" s="40" t="s">
        <v>61</v>
      </c>
      <c r="D8" s="42"/>
      <c r="E8" s="41"/>
      <c r="F8" s="41"/>
      <c r="G8" s="41"/>
      <c r="H8" s="41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25">
      <c r="A11" s="11"/>
      <c r="B11" s="16"/>
      <c r="C11" s="44"/>
      <c r="D11" s="8"/>
      <c r="E11" s="9"/>
      <c r="F11" s="9"/>
      <c r="G11" s="9"/>
      <c r="H11" s="9"/>
    </row>
    <row r="12" spans="1:8" x14ac:dyDescent="0.25">
      <c r="A12" s="11"/>
      <c r="B12" s="16"/>
      <c r="C12" s="40" t="s">
        <v>64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AC34-D794-4D75-BBCD-EF75FFA7A73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6" t="s">
        <v>30</v>
      </c>
      <c r="B1" s="116"/>
      <c r="C1" s="116"/>
      <c r="D1" s="116"/>
      <c r="E1" s="116"/>
      <c r="F1" s="116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16" t="s">
        <v>17</v>
      </c>
      <c r="B3" s="116"/>
      <c r="C3" s="116"/>
      <c r="D3" s="116"/>
      <c r="E3" s="116"/>
      <c r="F3" s="116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16" t="s">
        <v>60</v>
      </c>
      <c r="B5" s="116"/>
      <c r="C5" s="116"/>
      <c r="D5" s="116"/>
      <c r="E5" s="116"/>
      <c r="F5" s="116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51</v>
      </c>
      <c r="B7" s="20" t="s">
        <v>33</v>
      </c>
      <c r="C7" s="21" t="s">
        <v>34</v>
      </c>
      <c r="D7" s="21" t="s">
        <v>31</v>
      </c>
      <c r="E7" s="21" t="s">
        <v>25</v>
      </c>
      <c r="F7" s="21" t="s">
        <v>32</v>
      </c>
    </row>
    <row r="8" spans="1:6" x14ac:dyDescent="0.25">
      <c r="A8" s="11" t="s">
        <v>61</v>
      </c>
      <c r="B8" s="8"/>
      <c r="C8" s="9"/>
      <c r="D8" s="9"/>
      <c r="E8" s="9"/>
      <c r="F8" s="9"/>
    </row>
    <row r="9" spans="1:6" ht="25.5" x14ac:dyDescent="0.25">
      <c r="A9" s="11" t="s">
        <v>62</v>
      </c>
      <c r="B9" s="8"/>
      <c r="C9" s="9"/>
      <c r="D9" s="9"/>
      <c r="E9" s="9"/>
      <c r="F9" s="9"/>
    </row>
    <row r="10" spans="1:6" ht="25.5" x14ac:dyDescent="0.25">
      <c r="A10" s="18" t="s">
        <v>63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64</v>
      </c>
      <c r="B12" s="8"/>
      <c r="C12" s="9"/>
      <c r="D12" s="9"/>
      <c r="E12" s="9"/>
      <c r="F12" s="9"/>
    </row>
    <row r="13" spans="1:6" x14ac:dyDescent="0.25">
      <c r="A13" s="26" t="s">
        <v>55</v>
      </c>
      <c r="B13" s="8"/>
      <c r="C13" s="9"/>
      <c r="D13" s="9"/>
      <c r="E13" s="9"/>
      <c r="F13" s="9"/>
    </row>
    <row r="14" spans="1:6" x14ac:dyDescent="0.25">
      <c r="A14" s="13" t="s">
        <v>56</v>
      </c>
      <c r="B14" s="8"/>
      <c r="C14" s="9"/>
      <c r="D14" s="9"/>
      <c r="E14" s="9"/>
      <c r="F14" s="10"/>
    </row>
    <row r="15" spans="1:6" x14ac:dyDescent="0.25">
      <c r="A15" s="26" t="s">
        <v>57</v>
      </c>
      <c r="B15" s="8"/>
      <c r="C15" s="9"/>
      <c r="D15" s="9"/>
      <c r="E15" s="9"/>
      <c r="F15" s="10"/>
    </row>
    <row r="16" spans="1:6" x14ac:dyDescent="0.25">
      <c r="A16" s="13" t="s">
        <v>58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 Račun prihoda i rashoda</vt:lpstr>
      <vt:lpstr>Prihodi i rashodi po izvorima</vt:lpstr>
      <vt:lpstr>List3</vt:lpstr>
      <vt:lpstr>List4</vt:lpstr>
      <vt:lpstr>Rashodi prema funkcijskoj kl</vt:lpstr>
      <vt:lpstr>Račun financiranja</vt:lpstr>
      <vt:lpstr>List1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Denis Slavić-Sušanj</cp:lastModifiedBy>
  <cp:lastPrinted>2023-10-23T08:12:35Z</cp:lastPrinted>
  <dcterms:created xsi:type="dcterms:W3CDTF">2022-08-12T12:51:27Z</dcterms:created>
  <dcterms:modified xsi:type="dcterms:W3CDTF">2024-10-16T06:36:38Z</dcterms:modified>
</cp:coreProperties>
</file>